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285" windowWidth="9600" windowHeight="83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59" i="2"/>
  <c r="D58"/>
  <c r="D76" l="1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77" i="2"/>
  <c r="D78"/>
  <c r="D79"/>
  <c r="D80"/>
  <c r="D81"/>
  <c r="D87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P2" l="1"/>
  <c r="Q2"/>
  <c r="S2"/>
  <c r="R2"/>
  <c r="T3"/>
  <c r="T4" s="1"/>
  <c r="T5" s="1"/>
  <c r="T6" s="1"/>
  <c r="T7" s="1"/>
  <c r="T8" s="1"/>
  <c r="T9" s="1"/>
  <c r="T10" s="1"/>
  <c r="T11" s="1"/>
  <c r="T12" s="1"/>
  <c r="T2" s="1"/>
  <c r="U3"/>
  <c r="U4" s="1"/>
  <c r="U5" s="1"/>
  <c r="U6" s="1"/>
  <c r="U7" s="1"/>
  <c r="U8" s="1"/>
  <c r="U9" s="1"/>
  <c r="U10" s="1"/>
  <c r="U11" s="1"/>
  <c r="U12" s="1"/>
  <c r="U2" s="1"/>
</calcChain>
</file>

<file path=xl/sharedStrings.xml><?xml version="1.0" encoding="utf-8"?>
<sst xmlns="http://schemas.openxmlformats.org/spreadsheetml/2006/main" count="276" uniqueCount="176">
  <si>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</si>
  <si>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</si>
  <si>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</si>
  <si>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</si>
  <si>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</si>
  <si>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</si>
  <si>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</si>
  <si>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</si>
  <si>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</si>
  <si>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</si>
  <si>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</si>
  <si>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</si>
  <si>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</si>
  <si>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</si>
  <si>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SREDANCI</t>
  </si>
  <si>
    <t>OPTIKA ZORKO</t>
  </si>
  <si>
    <t>Stjepan</t>
  </si>
  <si>
    <t xml:space="preserve">Hinek </t>
  </si>
  <si>
    <t xml:space="preserve">Mustafić </t>
  </si>
  <si>
    <t>Danijel</t>
  </si>
  <si>
    <t>Jurković</t>
  </si>
  <si>
    <t>Dalibor</t>
  </si>
  <si>
    <t xml:space="preserve">Šulina </t>
  </si>
  <si>
    <t>Antonio</t>
  </si>
  <si>
    <t xml:space="preserve">Rečić </t>
  </si>
  <si>
    <t>Mato</t>
  </si>
  <si>
    <t xml:space="preserve">Babić </t>
  </si>
  <si>
    <t>Ivan</t>
  </si>
  <si>
    <t>Miroslav</t>
  </si>
  <si>
    <t>Rosandić</t>
  </si>
  <si>
    <t>Vukovarac</t>
  </si>
  <si>
    <t>Tomašević</t>
  </si>
  <si>
    <t>Igor</t>
  </si>
  <si>
    <t>Vladimir</t>
  </si>
  <si>
    <t xml:space="preserve">Bošnjaković </t>
  </si>
  <si>
    <t>Marko</t>
  </si>
  <si>
    <t>Josip</t>
  </si>
  <si>
    <t>Vinko</t>
  </si>
  <si>
    <t>Tomislav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</si>
  <si>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</si>
  <si>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</si>
  <si>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</si>
  <si>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</si>
  <si>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</si>
  <si>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</si>
  <si>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</si>
  <si>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</si>
  <si>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</si>
  <si>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</si>
  <si>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</si>
  <si>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 xml:space="preserve">Babler </t>
  </si>
  <si>
    <t>Nenad</t>
  </si>
  <si>
    <t xml:space="preserve">Župan </t>
  </si>
  <si>
    <t>Abramović</t>
  </si>
  <si>
    <t>Mario</t>
  </si>
  <si>
    <t xml:space="preserve">Lubina </t>
  </si>
  <si>
    <t>Hrvoje</t>
  </si>
  <si>
    <t>Oreč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</si>
  <si>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</si>
  <si>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</si>
  <si>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</si>
  <si>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</si>
  <si>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</si>
  <si>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</si>
  <si>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</si>
  <si>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</si>
  <si>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Markovčić</t>
  </si>
  <si>
    <t>Vjekoslav</t>
  </si>
  <si>
    <t>Dervišević</t>
  </si>
  <si>
    <t>Zlatan</t>
  </si>
  <si>
    <t>Dabić</t>
  </si>
  <si>
    <t>Dario</t>
  </si>
  <si>
    <t>Smuda</t>
  </si>
  <si>
    <t>Markić</t>
  </si>
  <si>
    <t>Damir</t>
  </si>
  <si>
    <t>Račić</t>
  </si>
  <si>
    <t>Žarko</t>
  </si>
  <si>
    <t>Drmić</t>
  </si>
  <si>
    <t>Hinek  St.</t>
  </si>
  <si>
    <t>Mustafić  Da.</t>
  </si>
  <si>
    <t>Jurković Da.</t>
  </si>
  <si>
    <t>Šulina  An.</t>
  </si>
  <si>
    <t>Drmić Jo.</t>
  </si>
  <si>
    <t>Arbanas Da.</t>
  </si>
  <si>
    <t>Markovčić Vj.</t>
  </si>
  <si>
    <t>Dervišević Zl.</t>
  </si>
  <si>
    <t>Dabić Da.</t>
  </si>
  <si>
    <t>Smuda Ad.</t>
  </si>
  <si>
    <t>Markić Da.</t>
  </si>
  <si>
    <t>Rečić  Ma.</t>
  </si>
  <si>
    <t>Babić  Iv.</t>
  </si>
  <si>
    <t>Rosandić Mi.</t>
  </si>
  <si>
    <t>Vukovarac Be.</t>
  </si>
  <si>
    <t>Tomašević Ig.</t>
  </si>
  <si>
    <t>Rečić  Vl.</t>
  </si>
  <si>
    <t>Bošnjaković  Ma.</t>
  </si>
  <si>
    <t>Vuletić Iv.</t>
  </si>
  <si>
    <t>Župan Ro.</t>
  </si>
  <si>
    <t>Ahmetović Es.</t>
  </si>
  <si>
    <t>Beraković Ml.</t>
  </si>
  <si>
    <t>Zorko  Ve.</t>
  </si>
  <si>
    <t>Babler  Ne.</t>
  </si>
  <si>
    <t>Abramović Ma.</t>
  </si>
  <si>
    <t>Lubina  Hr.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</si>
  <si>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</si>
  <si>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</si>
  <si>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</si>
  <si>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</si>
  <si>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</si>
  <si>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</si>
  <si>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</si>
  <si>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</si>
  <si>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</si>
  <si>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</si>
  <si>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</si>
  <si>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</si>
  <si>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</si>
  <si>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</si>
  <si>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</si>
  <si>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</si>
  <si>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</si>
  <si>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</si>
  <si>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</si>
  <si>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</si>
  <si>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</si>
  <si>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</si>
  <si>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</si>
  <si>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</si>
  <si>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 xml:space="preserve">Liović </t>
  </si>
  <si>
    <t>Željko</t>
  </si>
  <si>
    <t>EXTEH</t>
  </si>
  <si>
    <t xml:space="preserve">Martić </t>
  </si>
  <si>
    <t>Rokić</t>
  </si>
  <si>
    <t xml:space="preserve">Bagarić </t>
  </si>
  <si>
    <t>Zlatko</t>
  </si>
  <si>
    <t>CB MARTEL</t>
  </si>
  <si>
    <t>Bernard</t>
  </si>
  <si>
    <t>DERI BRKO</t>
  </si>
  <si>
    <t xml:space="preserve">Sigurnjak </t>
  </si>
  <si>
    <t>Bašić</t>
  </si>
  <si>
    <t>Ninković</t>
  </si>
  <si>
    <t>Veselko</t>
  </si>
  <si>
    <t>Živković</t>
  </si>
  <si>
    <t>A.D.VIDAKOVIĆ</t>
  </si>
  <si>
    <t>Ćutuk</t>
  </si>
  <si>
    <t>Liović  Že.</t>
  </si>
  <si>
    <t>Martić  Vi.</t>
  </si>
  <si>
    <t>Rokić Iv.</t>
  </si>
  <si>
    <t>Bagarić  Zl.</t>
  </si>
  <si>
    <t>Jurković Mi.</t>
  </si>
  <si>
    <t>Račić Ža.</t>
  </si>
  <si>
    <t>Sigurnjak  Ti.</t>
  </si>
  <si>
    <t>Bašić Go.</t>
  </si>
  <si>
    <t>Ninković Ve.</t>
  </si>
  <si>
    <t>Živković St.</t>
  </si>
  <si>
    <t>Ćutuk To.</t>
  </si>
  <si>
    <t>Cikojević Damir</t>
  </si>
  <si>
    <t>Lauter Ivica</t>
  </si>
  <si>
    <t>Slota Tamara</t>
  </si>
  <si>
    <t>Hodak Zlatko</t>
  </si>
  <si>
    <t xml:space="preserve">Cikojević </t>
  </si>
  <si>
    <t xml:space="preserve">Lauter </t>
  </si>
  <si>
    <t xml:space="preserve">Slota </t>
  </si>
  <si>
    <t>Tamara</t>
  </si>
  <si>
    <t xml:space="preserve">Hodak </t>
  </si>
  <si>
    <t>Župan Tomislav</t>
  </si>
  <si>
    <t>Kraljević Božo</t>
  </si>
  <si>
    <t>Kraljević</t>
  </si>
  <si>
    <t>Božidar</t>
  </si>
  <si>
    <t>Jelinek Danijel</t>
  </si>
  <si>
    <t xml:space="preserve">Jelinek </t>
  </si>
  <si>
    <t>Biber Tomislav</t>
  </si>
  <si>
    <t>Biber Domagoj</t>
  </si>
  <si>
    <t>Biber</t>
  </si>
  <si>
    <t>Domagoj</t>
  </si>
  <si>
    <t>MD Budainka 22.11.2013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</si>
</sst>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applyFill="1" applyBorder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0" fillId="15" borderId="1" xfId="0" applyFill="1" applyBorder="1"/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9" borderId="1" xfId="0" applyFill="1" applyBorder="1"/>
    <xf numFmtId="0" fontId="0" fillId="2" borderId="1" xfId="0" applyFill="1" applyBorder="1"/>
    <xf numFmtId="0" fontId="0" fillId="20" borderId="1" xfId="0" applyFill="1" applyBorder="1"/>
    <xf numFmtId="0" fontId="0" fillId="15" borderId="8" xfId="0" applyFill="1" applyBorder="1"/>
    <xf numFmtId="0" fontId="0" fillId="15" borderId="0" xfId="0" applyFill="1" applyAlignment="1">
      <alignment horizontal="left"/>
    </xf>
    <xf numFmtId="0" fontId="0" fillId="11" borderId="1" xfId="0" applyFill="1" applyBorder="1" applyAlignment="1">
      <alignment horizontal="left"/>
    </xf>
    <xf numFmtId="0" fontId="0" fillId="18" borderId="1" xfId="0" applyFill="1" applyBorder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y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105"/>
  <sheetViews>
    <sheetView tabSelected="1" zoomScale="80" zoomScaleNormal="80" workbookViewId="0">
      <selection activeCell="A5" sqref="A5"/>
    </sheetView>
  </sheetViews>
  <sheetFormatPr defaultRowHeight="15"/>
  <cols>
    <col min="1" max="1" width="3.7109375" style="40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6" customWidth="1"/>
    <col min="25" max="25" width="3.7109375" style="16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8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5">
        <v>5</v>
      </c>
      <c r="B1" s="21"/>
      <c r="C1" s="68" t="s">
        <v>109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22"/>
      <c r="P1" s="22"/>
      <c r="Q1" s="22"/>
      <c r="R1" s="22"/>
      <c r="S1" s="23"/>
      <c r="T1" s="19" t="s">
        <v>9</v>
      </c>
      <c r="U1" s="20">
        <f>+A1</f>
        <v>5</v>
      </c>
      <c r="W1" s="64" t="s">
        <v>110</v>
      </c>
      <c r="X1" s="64"/>
      <c r="Y1" s="64"/>
      <c r="Z1" s="64"/>
      <c r="AF1"/>
    </row>
    <row r="2" spans="1:32" ht="15" customHeight="1">
      <c r="A2" s="41"/>
      <c r="B2" s="43">
        <v>7</v>
      </c>
      <c r="C2" s="17" t="str">
        <f>VLOOKUP(B2,EKIPA,2)</f>
        <v>SPIN</v>
      </c>
      <c r="D2" s="44">
        <v>2</v>
      </c>
      <c r="E2" s="17" t="str">
        <f>VLOOKUP(D2,EKIPA,2)</f>
        <v>ALIBI</v>
      </c>
      <c r="F2" s="69" t="s">
        <v>0</v>
      </c>
      <c r="G2" s="70"/>
      <c r="H2" s="69" t="s">
        <v>1</v>
      </c>
      <c r="I2" s="70"/>
      <c r="J2" s="69" t="s">
        <v>2</v>
      </c>
      <c r="K2" s="70"/>
      <c r="L2" s="69" t="s">
        <v>3</v>
      </c>
      <c r="M2" s="70"/>
      <c r="N2" s="69" t="s">
        <v>4</v>
      </c>
      <c r="O2" s="70"/>
      <c r="P2" s="28">
        <f>SUM(P3:P12)</f>
        <v>331</v>
      </c>
      <c r="Q2" s="37">
        <f>SUM(Q3:Q12)</f>
        <v>259</v>
      </c>
      <c r="R2" s="33">
        <f>SUM(R3:R12)</f>
        <v>19</v>
      </c>
      <c r="S2" s="34">
        <f>SUM(S3:S12)</f>
        <v>17</v>
      </c>
      <c r="T2" s="31">
        <f>T12</f>
        <v>6</v>
      </c>
      <c r="U2" s="29">
        <f>U12</f>
        <v>4</v>
      </c>
      <c r="W2" s="42">
        <v>1</v>
      </c>
      <c r="X2" s="42" t="s">
        <v>145</v>
      </c>
      <c r="Y2" s="57">
        <v>51</v>
      </c>
      <c r="Z2" s="57" t="s">
        <v>78</v>
      </c>
      <c r="AF2"/>
    </row>
    <row r="3" spans="1:32" ht="15" customHeight="1">
      <c r="A3" s="16"/>
      <c r="B3" s="46">
        <v>74</v>
      </c>
      <c r="C3" s="7" t="str">
        <f>IF(B3=0,"A","A  "&amp;VLOOKUP(B3,IGRACI,2)&amp;" "&amp;VLOOKUP(B3,IGRACI,3))</f>
        <v>A  Beraković Mladen</v>
      </c>
      <c r="D3" s="46">
        <v>23</v>
      </c>
      <c r="E3" s="7" t="str">
        <f>IF(D3=0,"X","X  "&amp;VLOOKUP(D3,IGRACI,2)&amp;" "&amp;VLOOKUP(D3,IGRACI,3))</f>
        <v>X  Dervišević Zlatan</v>
      </c>
      <c r="F3" s="25">
        <v>11</v>
      </c>
      <c r="G3" s="26">
        <v>8</v>
      </c>
      <c r="H3" s="25">
        <v>7</v>
      </c>
      <c r="I3" s="26">
        <v>11</v>
      </c>
      <c r="J3" s="25">
        <v>11</v>
      </c>
      <c r="K3" s="26">
        <v>7</v>
      </c>
      <c r="L3" s="25">
        <v>8</v>
      </c>
      <c r="M3" s="26">
        <v>11</v>
      </c>
      <c r="N3" s="25">
        <v>11</v>
      </c>
      <c r="O3" s="26">
        <v>5</v>
      </c>
      <c r="P3" s="30">
        <f>F3+H3+J3+L3+N3</f>
        <v>48</v>
      </c>
      <c r="Q3" s="38">
        <f>G3+I3+K3+M3+O3</f>
        <v>42</v>
      </c>
      <c r="R3" s="35">
        <f t="shared" ref="R3:R12" si="0">IF(F3=G3,0,IF(F3&gt;G3,1,0))+IF(H3=I3,0,IF(H3&gt;I3,1,0))+IF(J3=K3,0,IF(J3&gt;K3,1,0))+IF(L3=M3,0,IF(L3&gt;M3,1,0))+IF(N3=O3,0,IF(N3&gt;O3,1,0))</f>
        <v>3</v>
      </c>
      <c r="S3" s="36">
        <f t="shared" ref="S3:S12" si="1">IF(F3=G3,0,IF(F3&gt;G3,0,1))+IF(H3=I3,0,IF(H3&gt;I3,0,1))+IF(J3=K3,0,IF(J3&gt;K3,0,1))+IF(L3=M3,0,IF(L3&gt;M3,0,1))+IF(N3=O3,0,IF(N3&gt;O3,0,1))</f>
        <v>2</v>
      </c>
      <c r="T3" s="32">
        <f>IF(R3=S3,0,IF(R3&gt;S3,1,0))</f>
        <v>1</v>
      </c>
      <c r="U3" s="27">
        <f>IF(R3=S3,0,IF(R3&gt;S3,0,1))</f>
        <v>0</v>
      </c>
      <c r="W3" s="42">
        <v>2</v>
      </c>
      <c r="X3" s="42" t="s">
        <v>146</v>
      </c>
      <c r="Y3" s="57">
        <v>52</v>
      </c>
      <c r="Z3" s="57" t="s">
        <v>79</v>
      </c>
      <c r="AF3"/>
    </row>
    <row r="4" spans="1:32" ht="15" customHeight="1">
      <c r="A4" s="16"/>
      <c r="B4" s="46">
        <v>71</v>
      </c>
      <c r="C4" s="7" t="str">
        <f>IF(B4=0,"B","B  "&amp;VLOOKUP(B4,IGRACI,2)&amp;" "&amp;VLOOKUP(B4,IGRACI,3))</f>
        <v>B  Vuletić Ivan</v>
      </c>
      <c r="D4" s="46">
        <v>22</v>
      </c>
      <c r="E4" s="7" t="str">
        <f>IF(D4=0,"Y","Y  "&amp;VLOOKUP(D4,IGRACI,2)&amp;" "&amp;VLOOKUP(D4,IGRACI,3))</f>
        <v>Y  Markovčić Vjekoslav</v>
      </c>
      <c r="F4" s="25">
        <v>7</v>
      </c>
      <c r="G4" s="26">
        <v>11</v>
      </c>
      <c r="H4" s="25">
        <v>5</v>
      </c>
      <c r="I4" s="26">
        <v>11</v>
      </c>
      <c r="J4" s="25">
        <v>9</v>
      </c>
      <c r="K4" s="26">
        <v>11</v>
      </c>
      <c r="L4" s="25"/>
      <c r="M4" s="26"/>
      <c r="N4" s="25"/>
      <c r="O4" s="26"/>
      <c r="P4" s="30">
        <f t="shared" ref="P4:Q12" si="2">F4+H4+J4+L4+N4</f>
        <v>21</v>
      </c>
      <c r="Q4" s="38">
        <f t="shared" si="2"/>
        <v>33</v>
      </c>
      <c r="R4" s="35">
        <f t="shared" si="0"/>
        <v>0</v>
      </c>
      <c r="S4" s="36">
        <f t="shared" si="1"/>
        <v>3</v>
      </c>
      <c r="T4" s="32">
        <f t="shared" ref="T4:T12" si="3">IF(R4=S4,0,IF(R4&gt;S4,1,0))+T3</f>
        <v>1</v>
      </c>
      <c r="U4" s="27">
        <f t="shared" ref="U4:U12" si="4">IF(R4=S4,0,IF(R4&gt;S4,0,1))+U3</f>
        <v>1</v>
      </c>
      <c r="W4" s="42">
        <v>3</v>
      </c>
      <c r="X4" s="42" t="s">
        <v>147</v>
      </c>
      <c r="Y4" s="57">
        <v>53</v>
      </c>
      <c r="Z4" s="57" t="s">
        <v>80</v>
      </c>
      <c r="AF4"/>
    </row>
    <row r="5" spans="1:32" ht="15" customHeight="1">
      <c r="A5" s="47">
        <v>71</v>
      </c>
      <c r="B5" s="46">
        <v>73</v>
      </c>
      <c r="C5" s="8" t="str">
        <f>IF(B5=0,"C","C  "&amp;VLOOKUP(B5,IGRACI,2)&amp;" "&amp;VLOOKUP(B5,IGRACI,3))</f>
        <v>C  Ahmetović Esad</v>
      </c>
      <c r="D5" s="46"/>
      <c r="E5" s="7" t="str">
        <f>IF(D5=0,"Z","Z  "&amp;VLOOKUP(D5,IGRACI,2)&amp;" "&amp;VLOOKUP(D5,IGRACI,3))</f>
        <v>Z</v>
      </c>
      <c r="F5" s="25">
        <v>11</v>
      </c>
      <c r="G5" s="26">
        <v>0</v>
      </c>
      <c r="H5" s="25">
        <v>11</v>
      </c>
      <c r="I5" s="26">
        <v>0</v>
      </c>
      <c r="J5" s="25">
        <v>11</v>
      </c>
      <c r="K5" s="26">
        <v>0</v>
      </c>
      <c r="L5" s="25"/>
      <c r="M5" s="26"/>
      <c r="N5" s="25"/>
      <c r="O5" s="26"/>
      <c r="P5" s="30">
        <f t="shared" si="2"/>
        <v>33</v>
      </c>
      <c r="Q5" s="38">
        <f t="shared" si="2"/>
        <v>0</v>
      </c>
      <c r="R5" s="35">
        <f t="shared" si="0"/>
        <v>3</v>
      </c>
      <c r="S5" s="36">
        <f t="shared" si="1"/>
        <v>0</v>
      </c>
      <c r="T5" s="32">
        <f t="shared" si="3"/>
        <v>2</v>
      </c>
      <c r="U5" s="27">
        <f t="shared" si="4"/>
        <v>1</v>
      </c>
      <c r="W5" s="42">
        <v>4</v>
      </c>
      <c r="X5" s="42" t="s">
        <v>148</v>
      </c>
      <c r="Y5" s="57">
        <v>54</v>
      </c>
      <c r="Z5" s="57" t="s">
        <v>81</v>
      </c>
      <c r="AF5"/>
    </row>
    <row r="6" spans="1:32" ht="15" customHeight="1">
      <c r="A6" s="24">
        <v>72</v>
      </c>
      <c r="B6" s="49" t="s">
        <v>5</v>
      </c>
      <c r="C6" s="12" t="str">
        <f>VLOOKUP(A5,IGRACI,2)&amp;" "&amp;LEFT(VLOOKUP(A5,IGRACI,3),2)&amp;"./"&amp;VLOOKUP(A6,IGRACI,2)&amp;" "&amp;LEFT(VLOOKUP(6,IGRACI,3),2)&amp;"."</f>
        <v>Vuletić Iv./Župan .</v>
      </c>
      <c r="D6" s="49" t="s">
        <v>5</v>
      </c>
      <c r="E6" s="13" t="str">
        <f>VLOOKUP(A7,IGRACI,2)&amp;" "&amp;LEFT(VLOOKUP(A7,IGRACI,3),2)&amp;"./"&amp;VLOOKUP(A8,IGRACI,2)&amp;" "&amp;LEFT(VLOOKUP(A8,IGRACI,3),2)&amp;"."</f>
        <v>Markovčić Vj./Dervišević Zl.</v>
      </c>
      <c r="F6" s="25">
        <v>7</v>
      </c>
      <c r="G6" s="26">
        <v>11</v>
      </c>
      <c r="H6" s="25">
        <v>10</v>
      </c>
      <c r="I6" s="26">
        <v>12</v>
      </c>
      <c r="J6" s="25">
        <v>5</v>
      </c>
      <c r="K6" s="26">
        <v>11</v>
      </c>
      <c r="L6" s="25"/>
      <c r="M6" s="26"/>
      <c r="N6" s="25"/>
      <c r="O6" s="26"/>
      <c r="P6" s="30">
        <f t="shared" si="2"/>
        <v>22</v>
      </c>
      <c r="Q6" s="38">
        <f t="shared" si="2"/>
        <v>34</v>
      </c>
      <c r="R6" s="35">
        <f t="shared" si="0"/>
        <v>0</v>
      </c>
      <c r="S6" s="36">
        <f t="shared" si="1"/>
        <v>3</v>
      </c>
      <c r="T6" s="32">
        <f t="shared" si="3"/>
        <v>2</v>
      </c>
      <c r="U6" s="27">
        <f t="shared" si="4"/>
        <v>2</v>
      </c>
      <c r="W6" s="57">
        <v>11</v>
      </c>
      <c r="X6" s="57" t="s">
        <v>104</v>
      </c>
      <c r="Y6" s="57">
        <v>55</v>
      </c>
      <c r="Z6" s="57" t="s">
        <v>82</v>
      </c>
      <c r="AF6"/>
    </row>
    <row r="7" spans="1:32" ht="15" customHeight="1">
      <c r="A7" s="48">
        <v>22</v>
      </c>
      <c r="B7" s="46">
        <v>71</v>
      </c>
      <c r="C7" s="7" t="str">
        <f>IF(B7=0,"B","B  "&amp;VLOOKUP(B7,IGRACI,2)&amp;" "&amp;VLOOKUP(B7,IGRACI,3))</f>
        <v>B  Vuletić Ivan</v>
      </c>
      <c r="D7" s="46">
        <v>23</v>
      </c>
      <c r="E7" s="7" t="str">
        <f>IF(D7=0,"X","X  "&amp;VLOOKUP(D7,IGRACI,2)&amp;" "&amp;VLOOKUP(D7,IGRACI,3))</f>
        <v>X  Dervišević Zlatan</v>
      </c>
      <c r="F7" s="25">
        <v>8</v>
      </c>
      <c r="G7" s="26">
        <v>11</v>
      </c>
      <c r="H7" s="25">
        <v>8</v>
      </c>
      <c r="I7" s="26">
        <v>11</v>
      </c>
      <c r="J7" s="25">
        <v>5</v>
      </c>
      <c r="K7" s="26">
        <v>11</v>
      </c>
      <c r="L7" s="25"/>
      <c r="M7" s="26"/>
      <c r="N7" s="25"/>
      <c r="O7" s="26"/>
      <c r="P7" s="30">
        <f t="shared" si="2"/>
        <v>21</v>
      </c>
      <c r="Q7" s="38">
        <f t="shared" si="2"/>
        <v>33</v>
      </c>
      <c r="R7" s="35">
        <f t="shared" si="0"/>
        <v>0</v>
      </c>
      <c r="S7" s="36">
        <f t="shared" si="1"/>
        <v>3</v>
      </c>
      <c r="T7" s="32">
        <f t="shared" si="3"/>
        <v>2</v>
      </c>
      <c r="U7" s="27">
        <f t="shared" si="4"/>
        <v>3</v>
      </c>
      <c r="W7" s="57">
        <v>12</v>
      </c>
      <c r="X7" s="57" t="s">
        <v>105</v>
      </c>
      <c r="Y7" s="57">
        <v>56</v>
      </c>
      <c r="Z7" s="57" t="s">
        <v>169</v>
      </c>
      <c r="AF7"/>
    </row>
    <row r="8" spans="1:32" ht="15" customHeight="1">
      <c r="A8" s="48">
        <v>23</v>
      </c>
      <c r="B8" s="46">
        <v>74</v>
      </c>
      <c r="C8" s="7" t="str">
        <f>IF(B8=0,"A","A  "&amp;VLOOKUP(B8,IGRACI,2)&amp;" "&amp;VLOOKUP(B8,IGRACI,3))</f>
        <v>A  Beraković Mladen</v>
      </c>
      <c r="D8" s="46"/>
      <c r="E8" s="7" t="str">
        <f>IF(D8=0,"Z","Z  "&amp;VLOOKUP(D8,IGRACI,2)&amp;" "&amp;VLOOKUP(D8,IGRACI,3))</f>
        <v>Z</v>
      </c>
      <c r="F8" s="25">
        <v>11</v>
      </c>
      <c r="G8" s="26">
        <v>0</v>
      </c>
      <c r="H8" s="25">
        <v>11</v>
      </c>
      <c r="I8" s="26">
        <v>0</v>
      </c>
      <c r="J8" s="25">
        <v>11</v>
      </c>
      <c r="K8" s="26">
        <v>0</v>
      </c>
      <c r="L8" s="25"/>
      <c r="M8" s="26"/>
      <c r="N8" s="25"/>
      <c r="O8" s="26"/>
      <c r="P8" s="30">
        <f t="shared" si="2"/>
        <v>33</v>
      </c>
      <c r="Q8" s="38">
        <f t="shared" si="2"/>
        <v>0</v>
      </c>
      <c r="R8" s="35">
        <f t="shared" si="0"/>
        <v>3</v>
      </c>
      <c r="S8" s="36">
        <f t="shared" si="1"/>
        <v>0</v>
      </c>
      <c r="T8" s="32">
        <f t="shared" si="3"/>
        <v>3</v>
      </c>
      <c r="U8" s="27">
        <f t="shared" si="4"/>
        <v>3</v>
      </c>
      <c r="W8" s="57">
        <v>13</v>
      </c>
      <c r="X8" s="57" t="s">
        <v>108</v>
      </c>
      <c r="Y8" s="57">
        <v>57</v>
      </c>
      <c r="Z8" s="57" t="s">
        <v>171</v>
      </c>
      <c r="AF8"/>
    </row>
    <row r="9" spans="1:32" ht="15" customHeight="1">
      <c r="A9" s="16"/>
      <c r="B9" s="46">
        <v>73</v>
      </c>
      <c r="C9" s="7" t="str">
        <f>IF(B9=0,"C","C  "&amp;VLOOKUP(B9,IGRACI,2)&amp;" "&amp;VLOOKUP(B9,IGRACI,3))</f>
        <v>C  Ahmetović Esad</v>
      </c>
      <c r="D9" s="46">
        <v>22</v>
      </c>
      <c r="E9" s="7" t="str">
        <f>IF(D9=0,"Y","Y  "&amp;VLOOKUP(D9,IGRACI,2)&amp;" "&amp;VLOOKUP(D9,IGRACI,3))</f>
        <v>Y  Markovčić Vjekoslav</v>
      </c>
      <c r="F9" s="25">
        <v>11</v>
      </c>
      <c r="G9" s="26">
        <v>9</v>
      </c>
      <c r="H9" s="25">
        <v>9</v>
      </c>
      <c r="I9" s="26">
        <v>11</v>
      </c>
      <c r="J9" s="25">
        <v>7</v>
      </c>
      <c r="K9" s="26">
        <v>11</v>
      </c>
      <c r="L9" s="25">
        <v>8</v>
      </c>
      <c r="M9" s="26">
        <v>11</v>
      </c>
      <c r="N9" s="25"/>
      <c r="O9" s="26"/>
      <c r="P9" s="30">
        <f t="shared" si="2"/>
        <v>35</v>
      </c>
      <c r="Q9" s="38">
        <f t="shared" si="2"/>
        <v>42</v>
      </c>
      <c r="R9" s="35">
        <f t="shared" si="0"/>
        <v>1</v>
      </c>
      <c r="S9" s="36">
        <f t="shared" si="1"/>
        <v>3</v>
      </c>
      <c r="T9" s="32">
        <f t="shared" si="3"/>
        <v>3</v>
      </c>
      <c r="U9" s="27">
        <f t="shared" si="4"/>
        <v>4</v>
      </c>
      <c r="W9" s="57">
        <v>14</v>
      </c>
      <c r="X9" s="57" t="s">
        <v>106</v>
      </c>
      <c r="Y9" s="57">
        <v>58</v>
      </c>
      <c r="Z9" s="57" t="s">
        <v>172</v>
      </c>
      <c r="AF9"/>
    </row>
    <row r="10" spans="1:32" ht="15" customHeight="1">
      <c r="A10" s="16"/>
      <c r="B10" s="46">
        <v>71</v>
      </c>
      <c r="C10" s="7" t="str">
        <f>IF(B10=0,"B","B  "&amp;VLOOKUP(B10,IGRACI,2)&amp;" "&amp;VLOOKUP(B10,IGRACI,3))</f>
        <v>B  Vuletić Ivan</v>
      </c>
      <c r="D10" s="46"/>
      <c r="E10" s="7" t="str">
        <f>IF(D10=0,"Z","Z  "&amp;VLOOKUP(D10,IGRACI,2)&amp;" "&amp;VLOOKUP(D10,IGRACI,3))</f>
        <v>Z</v>
      </c>
      <c r="F10" s="25">
        <v>11</v>
      </c>
      <c r="G10" s="26">
        <v>0</v>
      </c>
      <c r="H10" s="25">
        <v>11</v>
      </c>
      <c r="I10" s="26">
        <v>0</v>
      </c>
      <c r="J10" s="25">
        <v>11</v>
      </c>
      <c r="K10" s="26">
        <v>0</v>
      </c>
      <c r="L10" s="25"/>
      <c r="M10" s="26"/>
      <c r="N10" s="25"/>
      <c r="O10" s="26"/>
      <c r="P10" s="30">
        <f t="shared" si="2"/>
        <v>33</v>
      </c>
      <c r="Q10" s="38">
        <f t="shared" si="2"/>
        <v>0</v>
      </c>
      <c r="R10" s="35">
        <f t="shared" si="0"/>
        <v>3</v>
      </c>
      <c r="S10" s="36">
        <f t="shared" si="1"/>
        <v>0</v>
      </c>
      <c r="T10" s="32">
        <f t="shared" si="3"/>
        <v>4</v>
      </c>
      <c r="U10" s="27">
        <f t="shared" si="4"/>
        <v>4</v>
      </c>
      <c r="W10" s="57">
        <v>15</v>
      </c>
      <c r="X10" s="57" t="s">
        <v>107</v>
      </c>
      <c r="Y10" s="50">
        <v>61</v>
      </c>
      <c r="Z10" s="50" t="s">
        <v>100</v>
      </c>
      <c r="AF10"/>
    </row>
    <row r="11" spans="1:32" ht="15" customHeight="1">
      <c r="A11" s="16"/>
      <c r="B11" s="46">
        <v>72</v>
      </c>
      <c r="C11" s="7" t="str">
        <f>IF(B11=0,"C","C  "&amp;VLOOKUP(B11,IGRACI,2)&amp;" "&amp;VLOOKUP(B11,IGRACI,3))</f>
        <v>C  Župan Robert</v>
      </c>
      <c r="D11" s="46">
        <v>23</v>
      </c>
      <c r="E11" s="7" t="str">
        <f>IF(D11=0,"X","X  "&amp;VLOOKUP(D11,IGRACI,2)&amp;" "&amp;VLOOKUP(D11,IGRACI,3))</f>
        <v>X  Dervišević Zlatan</v>
      </c>
      <c r="F11" s="25">
        <v>11</v>
      </c>
      <c r="G11" s="26">
        <v>8</v>
      </c>
      <c r="H11" s="25">
        <v>11</v>
      </c>
      <c r="I11" s="26">
        <v>8</v>
      </c>
      <c r="J11" s="25">
        <v>7</v>
      </c>
      <c r="K11" s="26">
        <v>11</v>
      </c>
      <c r="L11" s="25">
        <v>11</v>
      </c>
      <c r="M11" s="26">
        <v>9</v>
      </c>
      <c r="N11" s="25"/>
      <c r="O11" s="26"/>
      <c r="P11" s="30">
        <f t="shared" si="2"/>
        <v>40</v>
      </c>
      <c r="Q11" s="38">
        <f t="shared" si="2"/>
        <v>36</v>
      </c>
      <c r="R11" s="35">
        <f t="shared" si="0"/>
        <v>3</v>
      </c>
      <c r="S11" s="36">
        <f t="shared" si="1"/>
        <v>1</v>
      </c>
      <c r="T11" s="32">
        <f t="shared" si="3"/>
        <v>5</v>
      </c>
      <c r="U11" s="27">
        <f t="shared" si="4"/>
        <v>4</v>
      </c>
      <c r="W11" s="42">
        <v>21</v>
      </c>
      <c r="X11" s="42" t="s">
        <v>83</v>
      </c>
      <c r="Y11" s="50">
        <v>62</v>
      </c>
      <c r="Z11" s="50" t="s">
        <v>101</v>
      </c>
      <c r="AF11"/>
    </row>
    <row r="12" spans="1:32" ht="15" customHeight="1">
      <c r="A12" s="16"/>
      <c r="B12" s="46">
        <v>74</v>
      </c>
      <c r="C12" s="7" t="str">
        <f>IF(B12=0,"A","A  "&amp;VLOOKUP(B12,IGRACI,2)&amp;" "&amp;VLOOKUP(B12,IGRACI,3))</f>
        <v>A  Beraković Mladen</v>
      </c>
      <c r="D12" s="46">
        <v>22</v>
      </c>
      <c r="E12" s="7" t="str">
        <f>IF(D12=0,"Y","Y  "&amp;VLOOKUP(D12,IGRACI,2)&amp;" "&amp;VLOOKUP(D12,IGRACI,3))</f>
        <v>Y  Markovčić Vjekoslav</v>
      </c>
      <c r="F12" s="25">
        <v>11</v>
      </c>
      <c r="G12" s="26">
        <v>7</v>
      </c>
      <c r="H12" s="25">
        <v>6</v>
      </c>
      <c r="I12" s="26">
        <v>11</v>
      </c>
      <c r="J12" s="25">
        <v>6</v>
      </c>
      <c r="K12" s="26">
        <v>11</v>
      </c>
      <c r="L12" s="25">
        <v>11</v>
      </c>
      <c r="M12" s="26">
        <v>5</v>
      </c>
      <c r="N12" s="25">
        <v>11</v>
      </c>
      <c r="O12" s="26">
        <v>5</v>
      </c>
      <c r="P12" s="30">
        <f t="shared" si="2"/>
        <v>45</v>
      </c>
      <c r="Q12" s="38">
        <f t="shared" si="2"/>
        <v>39</v>
      </c>
      <c r="R12" s="35">
        <f t="shared" si="0"/>
        <v>3</v>
      </c>
      <c r="S12" s="36">
        <f t="shared" si="1"/>
        <v>2</v>
      </c>
      <c r="T12" s="32">
        <f t="shared" si="3"/>
        <v>6</v>
      </c>
      <c r="U12" s="27">
        <f t="shared" si="4"/>
        <v>4</v>
      </c>
      <c r="W12" s="42">
        <v>22</v>
      </c>
      <c r="X12" s="42" t="s">
        <v>84</v>
      </c>
      <c r="Y12" s="50">
        <v>63</v>
      </c>
      <c r="Z12" s="50" t="s">
        <v>102</v>
      </c>
      <c r="AF12"/>
    </row>
    <row r="13" spans="1:32" ht="15" customHeight="1">
      <c r="A13"/>
      <c r="B13" s="65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7"/>
      <c r="W13" s="42">
        <v>23</v>
      </c>
      <c r="X13" s="42" t="s">
        <v>85</v>
      </c>
      <c r="Y13" s="50">
        <v>64</v>
      </c>
      <c r="Z13" s="50" t="s">
        <v>155</v>
      </c>
      <c r="AF13"/>
    </row>
    <row r="14" spans="1:32" ht="15" customHeight="1">
      <c r="A14"/>
      <c r="B14" s="58" t="s">
        <v>127</v>
      </c>
      <c r="C14" s="60"/>
      <c r="D14" s="61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  <c r="W14" s="42">
        <v>24</v>
      </c>
      <c r="X14" s="42" t="s">
        <v>86</v>
      </c>
      <c r="Y14" s="50">
        <v>65</v>
      </c>
      <c r="Z14" s="50" t="s">
        <v>103</v>
      </c>
      <c r="AF14"/>
    </row>
    <row r="15" spans="1:32" ht="15" customHeight="1">
      <c r="A15"/>
      <c r="B15" s="58" t="s">
        <v>111</v>
      </c>
      <c r="C15" s="60"/>
      <c r="D15" s="61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3"/>
      <c r="W15" s="42">
        <v>25</v>
      </c>
      <c r="X15" s="42" t="s">
        <v>87</v>
      </c>
      <c r="Y15" s="50">
        <v>66</v>
      </c>
      <c r="Z15" s="50" t="s">
        <v>156</v>
      </c>
      <c r="AF15"/>
    </row>
    <row r="16" spans="1:32" ht="15" customHeight="1">
      <c r="A16"/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W16" s="42">
        <v>26</v>
      </c>
      <c r="X16" s="42" t="s">
        <v>88</v>
      </c>
      <c r="Y16" s="50">
        <v>67</v>
      </c>
      <c r="Z16" s="50" t="s">
        <v>157</v>
      </c>
      <c r="AF16"/>
    </row>
    <row r="17" spans="1:32" ht="15" customHeight="1">
      <c r="A17"/>
      <c r="B17" s="58" t="s">
        <v>112</v>
      </c>
      <c r="C17" s="60"/>
      <c r="D17" s="61" t="s">
        <v>175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3"/>
      <c r="W17" s="54">
        <v>27</v>
      </c>
      <c r="X17" s="55" t="s">
        <v>166</v>
      </c>
      <c r="Y17" s="50">
        <v>68</v>
      </c>
      <c r="Z17" s="50" t="s">
        <v>158</v>
      </c>
      <c r="AF17"/>
    </row>
    <row r="18" spans="1:32" ht="15" customHeight="1">
      <c r="A18"/>
      <c r="B18" s="58" t="s">
        <v>113</v>
      </c>
      <c r="C18" s="60"/>
      <c r="D18" s="61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3"/>
      <c r="W18" s="57">
        <v>31</v>
      </c>
      <c r="X18" s="57" t="s">
        <v>89</v>
      </c>
      <c r="Y18" s="50">
        <v>69</v>
      </c>
      <c r="Z18" s="50" t="s">
        <v>159</v>
      </c>
      <c r="AF18"/>
    </row>
    <row r="19" spans="1:32" ht="15" customHeight="1">
      <c r="A19"/>
      <c r="B19" s="58" t="s">
        <v>114</v>
      </c>
      <c r="C19" s="60"/>
      <c r="D19" s="61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3"/>
      <c r="W19" s="57">
        <v>32</v>
      </c>
      <c r="X19" s="57" t="s">
        <v>90</v>
      </c>
      <c r="Y19" s="57">
        <v>71</v>
      </c>
      <c r="Z19" s="57" t="s">
        <v>96</v>
      </c>
      <c r="AF19"/>
    </row>
    <row r="20" spans="1:32" ht="15" customHeight="1">
      <c r="A20"/>
      <c r="B20" s="65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7"/>
      <c r="W20" s="57">
        <v>33</v>
      </c>
      <c r="X20" s="57" t="s">
        <v>91</v>
      </c>
      <c r="Y20" s="57">
        <v>72</v>
      </c>
      <c r="Z20" s="57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7">
        <v>34</v>
      </c>
      <c r="X21" s="57" t="s">
        <v>92</v>
      </c>
      <c r="Y21" s="57">
        <v>73</v>
      </c>
      <c r="Z21" s="57" t="s">
        <v>98</v>
      </c>
      <c r="AF21"/>
    </row>
    <row r="22" spans="1:32" ht="15" customHeight="1">
      <c r="A22"/>
      <c r="B22" s="16" t="s">
        <v>115</v>
      </c>
      <c r="C22" t="s">
        <v>116</v>
      </c>
      <c r="D22"/>
      <c r="E22" t="s">
        <v>117</v>
      </c>
      <c r="F22"/>
      <c r="G22"/>
      <c r="H22"/>
      <c r="I22"/>
      <c r="J22"/>
      <c r="K22"/>
      <c r="L22"/>
      <c r="M22"/>
      <c r="N22"/>
      <c r="O22"/>
      <c r="P22"/>
      <c r="Q22"/>
      <c r="W22" s="57">
        <v>35</v>
      </c>
      <c r="X22" s="57" t="s">
        <v>95</v>
      </c>
      <c r="Y22" s="57">
        <v>74</v>
      </c>
      <c r="Z22" s="57" t="s">
        <v>99</v>
      </c>
      <c r="AF22"/>
    </row>
    <row r="23" spans="1:32" ht="15" customHeight="1">
      <c r="A23"/>
      <c r="B23" s="16" t="s">
        <v>118</v>
      </c>
      <c r="C23" s="71" t="s">
        <v>126</v>
      </c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W23" s="57">
        <v>36</v>
      </c>
      <c r="X23" s="57" t="s">
        <v>93</v>
      </c>
      <c r="Y23" s="57">
        <v>75</v>
      </c>
      <c r="Z23" s="57" t="s">
        <v>165</v>
      </c>
      <c r="AF23"/>
    </row>
    <row r="24" spans="1:32" ht="15" customHeight="1">
      <c r="A24"/>
      <c r="B24" s="16">
        <v>3</v>
      </c>
      <c r="C24" s="71" t="s">
        <v>124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W24" s="57">
        <v>37</v>
      </c>
      <c r="X24" s="57" t="s">
        <v>94</v>
      </c>
      <c r="Y24" s="11">
        <v>1</v>
      </c>
      <c r="Z24" s="53" t="s">
        <v>130</v>
      </c>
      <c r="AF24"/>
    </row>
    <row r="25" spans="1:32" ht="15" customHeight="1">
      <c r="A25"/>
      <c r="B25" s="16">
        <v>4</v>
      </c>
      <c r="C25" t="s">
        <v>119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41</v>
      </c>
      <c r="X25" s="56" t="s">
        <v>149</v>
      </c>
      <c r="Y25" s="11">
        <v>2</v>
      </c>
      <c r="Z25" s="53" t="s">
        <v>11</v>
      </c>
      <c r="AF25"/>
    </row>
    <row r="26" spans="1:32" ht="15" customHeight="1">
      <c r="A26"/>
      <c r="B26" s="16">
        <v>5</v>
      </c>
      <c r="C26" t="s">
        <v>120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42</v>
      </c>
      <c r="X26" s="56" t="s">
        <v>150</v>
      </c>
      <c r="Y26" s="11">
        <v>3</v>
      </c>
      <c r="Z26" s="53" t="s">
        <v>14</v>
      </c>
      <c r="AF26"/>
    </row>
    <row r="27" spans="1:32" ht="15" customHeight="1">
      <c r="A27"/>
      <c r="B27" s="16" t="s">
        <v>121</v>
      </c>
      <c r="C27" t="s">
        <v>122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43</v>
      </c>
      <c r="X27" s="56" t="s">
        <v>151</v>
      </c>
      <c r="Y27" s="11">
        <v>4</v>
      </c>
      <c r="Z27" s="53" t="s">
        <v>137</v>
      </c>
      <c r="AF27"/>
    </row>
    <row r="28" spans="1:32" ht="15" customHeight="1">
      <c r="A28"/>
      <c r="B28" s="16" t="s">
        <v>123</v>
      </c>
      <c r="C28" s="71" t="s">
        <v>125</v>
      </c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W28" s="50">
        <v>45</v>
      </c>
      <c r="X28" s="56" t="s">
        <v>152</v>
      </c>
      <c r="Y28" s="11">
        <v>5</v>
      </c>
      <c r="Z28" s="53" t="s">
        <v>143</v>
      </c>
      <c r="AF28"/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45</v>
      </c>
      <c r="X29" s="56" t="s">
        <v>153</v>
      </c>
      <c r="Y29" s="11">
        <v>6</v>
      </c>
      <c r="Z29" s="53" t="s">
        <v>15</v>
      </c>
      <c r="AF29"/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46</v>
      </c>
      <c r="X30" s="56" t="s">
        <v>154</v>
      </c>
      <c r="Y30" s="11">
        <v>7</v>
      </c>
      <c r="Z30" s="53" t="s">
        <v>13</v>
      </c>
      <c r="AF30"/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11">
        <v>8</v>
      </c>
      <c r="Z31" s="53" t="s">
        <v>135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Y33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/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/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/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6"/>
      <c r="B46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6"/>
      <c r="B4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6"/>
      <c r="B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6"/>
      <c r="B49"/>
      <c r="C49"/>
      <c r="D49"/>
      <c r="E49"/>
      <c r="F49"/>
      <c r="K49"/>
      <c r="L49"/>
      <c r="M49"/>
      <c r="N49"/>
      <c r="O49"/>
      <c r="P49"/>
      <c r="Q49"/>
      <c r="W49">
        <v>76</v>
      </c>
      <c r="X49" t="s">
        <v>12</v>
      </c>
      <c r="Y49"/>
      <c r="AF49"/>
    </row>
    <row r="50" spans="1:32">
      <c r="A50" s="16"/>
      <c r="B50"/>
      <c r="C50"/>
      <c r="D50"/>
      <c r="E50"/>
      <c r="F50"/>
      <c r="K50"/>
      <c r="L50"/>
      <c r="M50"/>
      <c r="N50"/>
      <c r="O50"/>
      <c r="P50"/>
      <c r="Q50"/>
      <c r="W50">
        <v>77</v>
      </c>
      <c r="X50" t="s">
        <v>12</v>
      </c>
      <c r="Y50"/>
      <c r="AF50"/>
    </row>
    <row r="51" spans="1:32">
      <c r="A51" s="16"/>
      <c r="B51"/>
      <c r="C51"/>
      <c r="D51"/>
      <c r="E51"/>
      <c r="F51"/>
      <c r="K51"/>
      <c r="L51"/>
      <c r="M51"/>
      <c r="N51"/>
      <c r="O51"/>
      <c r="P51"/>
      <c r="Q51"/>
      <c r="W51">
        <v>78</v>
      </c>
      <c r="X51" t="s">
        <v>12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79</v>
      </c>
      <c r="X52" t="s">
        <v>12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80</v>
      </c>
      <c r="X53" t="s">
        <v>12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81</v>
      </c>
      <c r="X54"/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82</v>
      </c>
      <c r="X55"/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83</v>
      </c>
      <c r="X56"/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84</v>
      </c>
      <c r="X57"/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85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86</v>
      </c>
      <c r="X59" s="16" t="s">
        <v>12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87</v>
      </c>
      <c r="X60" s="16" t="s">
        <v>12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88</v>
      </c>
      <c r="X61" s="16" t="s">
        <v>12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89</v>
      </c>
      <c r="X62" s="16" t="s">
        <v>12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90</v>
      </c>
      <c r="X63" s="16" t="s">
        <v>12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91</v>
      </c>
      <c r="X64" s="16" t="s">
        <v>12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92</v>
      </c>
      <c r="X65" s="16" t="s">
        <v>12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93</v>
      </c>
      <c r="X66" s="16" t="s">
        <v>12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94</v>
      </c>
      <c r="X67" s="16" t="s">
        <v>12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95</v>
      </c>
      <c r="X68" s="16" t="s">
        <v>12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96</v>
      </c>
      <c r="X69" s="16" t="s">
        <v>12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97</v>
      </c>
      <c r="X70" s="16" t="s">
        <v>12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98</v>
      </c>
      <c r="X71" s="16" t="s">
        <v>12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99</v>
      </c>
      <c r="X72" s="16" t="s">
        <v>12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100</v>
      </c>
      <c r="X73" s="16" t="s">
        <v>12</v>
      </c>
      <c r="Y73"/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101</v>
      </c>
      <c r="Y74"/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102</v>
      </c>
      <c r="Y75"/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103</v>
      </c>
      <c r="Y76"/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104</v>
      </c>
      <c r="Y77"/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105</v>
      </c>
      <c r="Y78"/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106</v>
      </c>
      <c r="Y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107</v>
      </c>
      <c r="Y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108</v>
      </c>
      <c r="Y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109</v>
      </c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110</v>
      </c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111</v>
      </c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112</v>
      </c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4">
        <v>86</v>
      </c>
      <c r="W86">
        <v>113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4">
        <v>87</v>
      </c>
      <c r="W87">
        <v>114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4">
        <v>88</v>
      </c>
      <c r="W88">
        <v>115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4">
        <v>89</v>
      </c>
      <c r="W89">
        <v>116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  <c r="W90">
        <v>117</v>
      </c>
    </row>
    <row r="91" spans="2:32">
      <c r="B91"/>
      <c r="C91"/>
      <c r="D91"/>
      <c r="E91"/>
      <c r="F91"/>
      <c r="K91"/>
      <c r="L91"/>
      <c r="M91"/>
      <c r="N91"/>
      <c r="O91"/>
      <c r="P91"/>
      <c r="Q91"/>
      <c r="W91">
        <v>118</v>
      </c>
    </row>
    <row r="92" spans="2:32">
      <c r="B92"/>
      <c r="C92"/>
      <c r="D92"/>
      <c r="E92"/>
      <c r="F92"/>
      <c r="K92"/>
      <c r="L92"/>
      <c r="M92"/>
      <c r="N92"/>
      <c r="O92"/>
      <c r="P92"/>
      <c r="Q92"/>
      <c r="W92">
        <v>119</v>
      </c>
    </row>
    <row r="93" spans="2:32">
      <c r="B93"/>
      <c r="C93"/>
      <c r="D93"/>
      <c r="E93"/>
      <c r="F93"/>
      <c r="K93"/>
      <c r="L93"/>
      <c r="M93"/>
      <c r="N93"/>
      <c r="O93"/>
      <c r="P93"/>
      <c r="Q93"/>
      <c r="W93">
        <v>120</v>
      </c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W94">
        <v>121</v>
      </c>
      <c r="X94" s="16" t="s">
        <v>8</v>
      </c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W95">
        <v>122</v>
      </c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W96">
        <v>123</v>
      </c>
    </row>
    <row r="97" spans="1:23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W97">
        <v>124</v>
      </c>
    </row>
    <row r="98" spans="1:23">
      <c r="A98" s="16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W98">
        <v>125</v>
      </c>
    </row>
    <row r="99" spans="1:23">
      <c r="W99">
        <v>126</v>
      </c>
    </row>
    <row r="100" spans="1:23">
      <c r="W100">
        <v>127</v>
      </c>
    </row>
    <row r="101" spans="1:23">
      <c r="W101">
        <v>128</v>
      </c>
    </row>
    <row r="102" spans="1:23">
      <c r="W102">
        <v>129</v>
      </c>
    </row>
    <row r="103" spans="1:23">
      <c r="W103">
        <v>130</v>
      </c>
    </row>
    <row r="104" spans="1:23">
      <c r="W104">
        <v>131</v>
      </c>
    </row>
    <row r="105" spans="1:23">
      <c r="W105">
        <v>132</v>
      </c>
    </row>
  </sheetData>
  <sheetProtection password="D923" sheet="1" objects="1" scenarios="1" selectLockedCells="1"/>
  <mergeCells count="23">
    <mergeCell ref="C23:T23"/>
    <mergeCell ref="C24:U24"/>
    <mergeCell ref="C28:T28"/>
    <mergeCell ref="B18:C18"/>
    <mergeCell ref="D18:U18"/>
    <mergeCell ref="B19:C19"/>
    <mergeCell ref="D19:U19"/>
    <mergeCell ref="B20:U20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topLeftCell="A28" zoomScale="70" zoomScaleNormal="70" workbookViewId="0">
      <selection activeCell="C71" sqref="C71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50" t="s">
        <v>128</v>
      </c>
      <c r="C2" s="50" t="s">
        <v>129</v>
      </c>
      <c r="D2" s="50" t="str">
        <f>B2&amp;" "&amp;LEFT(C2,2)&amp;"."</f>
        <v>Liović  Že.</v>
      </c>
      <c r="E2" s="50" t="s">
        <v>130</v>
      </c>
    </row>
    <row r="3" spans="1:5">
      <c r="A3">
        <v>2</v>
      </c>
      <c r="B3" s="50" t="s">
        <v>131</v>
      </c>
      <c r="C3" s="50" t="s">
        <v>37</v>
      </c>
      <c r="D3" s="50" t="str">
        <f>B3&amp;" "&amp;LEFT(C3,2)&amp;"."</f>
        <v>Martić  Vi.</v>
      </c>
      <c r="E3" s="50" t="s">
        <v>130</v>
      </c>
    </row>
    <row r="4" spans="1:5">
      <c r="A4">
        <v>3</v>
      </c>
      <c r="B4" s="50" t="s">
        <v>132</v>
      </c>
      <c r="C4" s="50" t="s">
        <v>27</v>
      </c>
      <c r="D4" s="50" t="str">
        <f>B4&amp;" "&amp;LEFT(C4,2)&amp;"."</f>
        <v>Rokić Iv.</v>
      </c>
      <c r="E4" s="50" t="s">
        <v>130</v>
      </c>
    </row>
    <row r="5" spans="1:5">
      <c r="A5">
        <v>4</v>
      </c>
      <c r="B5" s="50" t="s">
        <v>133</v>
      </c>
      <c r="C5" s="50" t="s">
        <v>134</v>
      </c>
      <c r="D5" s="50" t="str">
        <f>B5&amp;" "&amp;LEFT(C5,2)&amp;"."</f>
        <v>Bagarić  Zl.</v>
      </c>
      <c r="E5" s="50" t="s">
        <v>130</v>
      </c>
    </row>
    <row r="6" spans="1:5">
      <c r="A6">
        <v>5</v>
      </c>
      <c r="B6" s="50"/>
      <c r="C6" s="50"/>
      <c r="D6" s="50" t="str">
        <f>B6&amp;" "&amp;LEFT(C6,2)&amp;"."</f>
        <v xml:space="preserve"> .</v>
      </c>
      <c r="E6" s="50" t="s">
        <v>130</v>
      </c>
    </row>
    <row r="7" spans="1:5">
      <c r="A7">
        <v>6</v>
      </c>
      <c r="B7" s="50"/>
      <c r="C7" s="50"/>
      <c r="D7" s="50" t="str">
        <f t="shared" ref="D7:D70" si="0">B7&amp;" "&amp;LEFT(C7,2)&amp;"."</f>
        <v xml:space="preserve"> .</v>
      </c>
      <c r="E7" s="50"/>
    </row>
    <row r="8" spans="1:5">
      <c r="A8">
        <v>7</v>
      </c>
      <c r="B8" s="50"/>
      <c r="C8" s="50"/>
      <c r="D8" s="50" t="str">
        <f t="shared" si="0"/>
        <v xml:space="preserve"> .</v>
      </c>
      <c r="E8" s="50"/>
    </row>
    <row r="9" spans="1:5">
      <c r="A9">
        <v>8</v>
      </c>
      <c r="B9" s="50"/>
      <c r="C9" s="50"/>
      <c r="D9" s="50" t="str">
        <f t="shared" si="0"/>
        <v xml:space="preserve"> .</v>
      </c>
      <c r="E9" s="50"/>
    </row>
    <row r="10" spans="1:5">
      <c r="A10">
        <v>9</v>
      </c>
      <c r="B10" s="50"/>
      <c r="C10" s="50"/>
      <c r="D10" s="50" t="str">
        <f t="shared" si="0"/>
        <v xml:space="preserve"> .</v>
      </c>
      <c r="E10" s="50"/>
    </row>
    <row r="11" spans="1:5">
      <c r="A11">
        <v>10</v>
      </c>
      <c r="B11" s="50"/>
      <c r="C11" s="50"/>
      <c r="D11" s="50" t="str">
        <f t="shared" si="0"/>
        <v xml:space="preserve"> .</v>
      </c>
      <c r="E11" s="50"/>
    </row>
    <row r="12" spans="1:5">
      <c r="A12">
        <v>11</v>
      </c>
      <c r="B12" s="39" t="s">
        <v>57</v>
      </c>
      <c r="C12" s="39" t="s">
        <v>35</v>
      </c>
      <c r="D12" s="50" t="str">
        <f t="shared" si="0"/>
        <v>Oreč Ma.</v>
      </c>
      <c r="E12" s="39" t="s">
        <v>135</v>
      </c>
    </row>
    <row r="13" spans="1:5">
      <c r="A13">
        <v>12</v>
      </c>
      <c r="B13" s="39" t="s">
        <v>58</v>
      </c>
      <c r="C13" s="39" t="s">
        <v>59</v>
      </c>
      <c r="D13" s="50" t="str">
        <f t="shared" si="0"/>
        <v>Jurakić Go.</v>
      </c>
      <c r="E13" s="39" t="s">
        <v>135</v>
      </c>
    </row>
    <row r="14" spans="1:5">
      <c r="A14">
        <v>13</v>
      </c>
      <c r="B14" s="39" t="s">
        <v>63</v>
      </c>
      <c r="C14" s="39" t="s">
        <v>23</v>
      </c>
      <c r="D14" s="50" t="str">
        <f>B14&amp;" "&amp;LEFT(C14,2)&amp;"."</f>
        <v>Nožina  An.</v>
      </c>
      <c r="E14" s="39" t="s">
        <v>135</v>
      </c>
    </row>
    <row r="15" spans="1:5">
      <c r="A15">
        <v>14</v>
      </c>
      <c r="B15" s="39" t="s">
        <v>60</v>
      </c>
      <c r="C15" s="39" t="s">
        <v>61</v>
      </c>
      <c r="D15" s="50" t="str">
        <f>B15&amp;" "&amp;LEFT(C15,2)&amp;"."</f>
        <v>Majstorović Iv.</v>
      </c>
      <c r="E15" s="39" t="s">
        <v>135</v>
      </c>
    </row>
    <row r="16" spans="1:5">
      <c r="A16">
        <v>15</v>
      </c>
      <c r="B16" s="39" t="s">
        <v>62</v>
      </c>
      <c r="C16" s="39" t="s">
        <v>38</v>
      </c>
      <c r="D16" s="50" t="str">
        <f>B16&amp;" "&amp;LEFT(C16,2)&amp;"."</f>
        <v>Klaić To.</v>
      </c>
      <c r="E16" s="39" t="s">
        <v>135</v>
      </c>
    </row>
    <row r="17" spans="1:5">
      <c r="A17">
        <v>16</v>
      </c>
      <c r="B17" s="39"/>
      <c r="C17" s="39"/>
      <c r="D17" s="50" t="str">
        <f>B17&amp;" "&amp;LEFT(C17,2)&amp;"."</f>
        <v xml:space="preserve"> .</v>
      </c>
      <c r="E17" s="39"/>
    </row>
    <row r="18" spans="1:5">
      <c r="A18">
        <v>17</v>
      </c>
      <c r="B18" s="39"/>
      <c r="C18" s="39"/>
      <c r="D18" s="50" t="str">
        <f t="shared" si="0"/>
        <v xml:space="preserve"> .</v>
      </c>
      <c r="E18" s="39"/>
    </row>
    <row r="19" spans="1:5">
      <c r="A19">
        <v>18</v>
      </c>
      <c r="B19" s="39"/>
      <c r="C19" s="39"/>
      <c r="D19" s="50" t="str">
        <f t="shared" si="0"/>
        <v xml:space="preserve"> .</v>
      </c>
      <c r="E19" s="39"/>
    </row>
    <row r="20" spans="1:5">
      <c r="A20">
        <v>19</v>
      </c>
      <c r="B20" s="39"/>
      <c r="C20" s="39"/>
      <c r="D20" s="50" t="str">
        <f t="shared" si="0"/>
        <v xml:space="preserve"> .</v>
      </c>
      <c r="E20" s="39"/>
    </row>
    <row r="21" spans="1:5">
      <c r="A21">
        <v>20</v>
      </c>
      <c r="B21" s="39"/>
      <c r="C21" s="39"/>
      <c r="D21" s="50" t="str">
        <f t="shared" si="0"/>
        <v xml:space="preserve"> .</v>
      </c>
      <c r="E21" s="39"/>
    </row>
    <row r="22" spans="1:5">
      <c r="A22">
        <v>21</v>
      </c>
      <c r="B22" s="39" t="s">
        <v>64</v>
      </c>
      <c r="C22" s="39" t="s">
        <v>65</v>
      </c>
      <c r="D22" s="50" t="str">
        <f t="shared" si="0"/>
        <v>Arbanas Da.</v>
      </c>
      <c r="E22" s="50" t="s">
        <v>11</v>
      </c>
    </row>
    <row r="23" spans="1:5">
      <c r="A23">
        <v>22</v>
      </c>
      <c r="B23" s="39" t="s">
        <v>66</v>
      </c>
      <c r="C23" s="39" t="s">
        <v>67</v>
      </c>
      <c r="D23" s="50" t="str">
        <f t="shared" si="0"/>
        <v>Markovčić Vj.</v>
      </c>
      <c r="E23" s="50" t="s">
        <v>11</v>
      </c>
    </row>
    <row r="24" spans="1:5">
      <c r="A24">
        <v>23</v>
      </c>
      <c r="B24" s="39" t="s">
        <v>68</v>
      </c>
      <c r="C24" s="39" t="s">
        <v>69</v>
      </c>
      <c r="D24" s="50" t="str">
        <f t="shared" si="0"/>
        <v>Dervišević Zl.</v>
      </c>
      <c r="E24" s="50" t="s">
        <v>11</v>
      </c>
    </row>
    <row r="25" spans="1:5">
      <c r="A25">
        <v>24</v>
      </c>
      <c r="B25" s="39" t="s">
        <v>70</v>
      </c>
      <c r="C25" s="39" t="s">
        <v>71</v>
      </c>
      <c r="D25" s="50" t="str">
        <f t="shared" si="0"/>
        <v>Dabić Da.</v>
      </c>
      <c r="E25" s="50" t="s">
        <v>11</v>
      </c>
    </row>
    <row r="26" spans="1:5">
      <c r="A26">
        <v>25</v>
      </c>
      <c r="B26" s="39" t="s">
        <v>72</v>
      </c>
      <c r="C26" s="39" t="s">
        <v>39</v>
      </c>
      <c r="D26" s="50" t="str">
        <f t="shared" si="0"/>
        <v>Smuda Ad.</v>
      </c>
      <c r="E26" s="50" t="s">
        <v>11</v>
      </c>
    </row>
    <row r="27" spans="1:5">
      <c r="A27">
        <v>26</v>
      </c>
      <c r="B27" s="39" t="s">
        <v>73</v>
      </c>
      <c r="C27" s="39" t="s">
        <v>74</v>
      </c>
      <c r="D27" s="50" t="str">
        <f t="shared" si="0"/>
        <v>Markić Da.</v>
      </c>
      <c r="E27" s="50" t="s">
        <v>11</v>
      </c>
    </row>
    <row r="28" spans="1:5">
      <c r="A28">
        <v>27</v>
      </c>
      <c r="B28" s="39" t="s">
        <v>167</v>
      </c>
      <c r="C28" s="39" t="s">
        <v>168</v>
      </c>
      <c r="D28" s="50" t="str">
        <f t="shared" si="0"/>
        <v>Kraljević Bo.</v>
      </c>
      <c r="E28" s="50" t="s">
        <v>11</v>
      </c>
    </row>
    <row r="29" spans="1:5">
      <c r="A29">
        <v>28</v>
      </c>
      <c r="B29" s="50"/>
      <c r="C29" s="50"/>
      <c r="D29" s="50" t="str">
        <f t="shared" si="0"/>
        <v xml:space="preserve"> .</v>
      </c>
      <c r="E29" s="50"/>
    </row>
    <row r="30" spans="1:5">
      <c r="A30">
        <v>29</v>
      </c>
      <c r="B30" s="50"/>
      <c r="C30" s="50"/>
      <c r="D30" s="50" t="str">
        <f t="shared" si="0"/>
        <v xml:space="preserve"> .</v>
      </c>
      <c r="E30" s="50"/>
    </row>
    <row r="31" spans="1:5">
      <c r="A31">
        <v>30</v>
      </c>
      <c r="B31" s="50"/>
      <c r="C31" s="50"/>
      <c r="D31" s="50" t="str">
        <f t="shared" si="0"/>
        <v xml:space="preserve"> .</v>
      </c>
      <c r="E31" s="50"/>
    </row>
    <row r="32" spans="1:5">
      <c r="A32">
        <v>31</v>
      </c>
      <c r="B32" s="50" t="s">
        <v>24</v>
      </c>
      <c r="C32" s="50" t="s">
        <v>25</v>
      </c>
      <c r="D32" s="50" t="str">
        <f t="shared" si="0"/>
        <v>Rečić  Ma.</v>
      </c>
      <c r="E32" s="51" t="s">
        <v>14</v>
      </c>
    </row>
    <row r="33" spans="1:5">
      <c r="A33">
        <v>32</v>
      </c>
      <c r="B33" s="50" t="s">
        <v>26</v>
      </c>
      <c r="C33" s="50" t="s">
        <v>27</v>
      </c>
      <c r="D33" s="50" t="str">
        <f t="shared" si="0"/>
        <v>Babić  Iv.</v>
      </c>
      <c r="E33" s="51" t="s">
        <v>14</v>
      </c>
    </row>
    <row r="34" spans="1:5">
      <c r="A34">
        <v>33</v>
      </c>
      <c r="B34" s="50" t="s">
        <v>29</v>
      </c>
      <c r="C34" s="50" t="s">
        <v>28</v>
      </c>
      <c r="D34" s="50" t="str">
        <f t="shared" si="0"/>
        <v>Rosandić Mi.</v>
      </c>
      <c r="E34" s="51" t="s">
        <v>14</v>
      </c>
    </row>
    <row r="35" spans="1:5">
      <c r="A35">
        <v>34</v>
      </c>
      <c r="B35" s="50" t="s">
        <v>30</v>
      </c>
      <c r="C35" s="50" t="s">
        <v>136</v>
      </c>
      <c r="D35" s="50" t="str">
        <f t="shared" si="0"/>
        <v>Vukovarac Be.</v>
      </c>
      <c r="E35" s="51" t="s">
        <v>14</v>
      </c>
    </row>
    <row r="36" spans="1:5">
      <c r="A36">
        <v>35</v>
      </c>
      <c r="B36" s="50" t="s">
        <v>34</v>
      </c>
      <c r="C36" s="50" t="s">
        <v>35</v>
      </c>
      <c r="D36" s="50" t="str">
        <f t="shared" si="0"/>
        <v>Bošnjaković  Ma.</v>
      </c>
      <c r="E36" s="51" t="s">
        <v>14</v>
      </c>
    </row>
    <row r="37" spans="1:5">
      <c r="A37">
        <v>36</v>
      </c>
      <c r="B37" s="50" t="s">
        <v>31</v>
      </c>
      <c r="C37" s="50" t="s">
        <v>32</v>
      </c>
      <c r="D37" s="50" t="str">
        <f t="shared" si="0"/>
        <v>Tomašević Ig.</v>
      </c>
      <c r="E37" s="51" t="s">
        <v>14</v>
      </c>
    </row>
    <row r="38" spans="1:5">
      <c r="A38">
        <v>37</v>
      </c>
      <c r="B38" s="50" t="s">
        <v>24</v>
      </c>
      <c r="C38" s="50" t="s">
        <v>33</v>
      </c>
      <c r="D38" s="50" t="str">
        <f t="shared" si="0"/>
        <v>Rečić  Vl.</v>
      </c>
      <c r="E38" s="51" t="s">
        <v>14</v>
      </c>
    </row>
    <row r="39" spans="1:5">
      <c r="A39">
        <v>38</v>
      </c>
      <c r="B39" s="50"/>
      <c r="C39" s="50"/>
      <c r="D39" s="50" t="str">
        <f t="shared" si="0"/>
        <v xml:space="preserve"> .</v>
      </c>
      <c r="E39" s="51"/>
    </row>
    <row r="40" spans="1:5">
      <c r="A40">
        <v>39</v>
      </c>
      <c r="B40" s="50"/>
      <c r="C40" s="50"/>
      <c r="D40" s="50" t="str">
        <f t="shared" si="0"/>
        <v xml:space="preserve"> .</v>
      </c>
      <c r="E40" s="51"/>
    </row>
    <row r="41" spans="1:5">
      <c r="A41">
        <v>40</v>
      </c>
      <c r="B41" s="51"/>
      <c r="C41" s="51"/>
      <c r="D41" s="50" t="str">
        <f t="shared" si="0"/>
        <v xml:space="preserve"> .</v>
      </c>
      <c r="E41" s="51"/>
    </row>
    <row r="42" spans="1:5">
      <c r="A42">
        <v>41</v>
      </c>
      <c r="B42" s="50" t="s">
        <v>20</v>
      </c>
      <c r="C42" s="50" t="s">
        <v>28</v>
      </c>
      <c r="D42" s="50" t="str">
        <f t="shared" si="0"/>
        <v>Jurković Mi.</v>
      </c>
      <c r="E42" s="50" t="s">
        <v>137</v>
      </c>
    </row>
    <row r="43" spans="1:5">
      <c r="A43">
        <v>42</v>
      </c>
      <c r="B43" s="50" t="s">
        <v>75</v>
      </c>
      <c r="C43" s="50" t="s">
        <v>76</v>
      </c>
      <c r="D43" s="50" t="str">
        <f t="shared" si="0"/>
        <v>Račić Ža.</v>
      </c>
      <c r="E43" s="50" t="s">
        <v>137</v>
      </c>
    </row>
    <row r="44" spans="1:5">
      <c r="A44">
        <v>43</v>
      </c>
      <c r="B44" s="50" t="s">
        <v>138</v>
      </c>
      <c r="C44" s="50" t="s">
        <v>47</v>
      </c>
      <c r="D44" s="50" t="str">
        <f t="shared" si="0"/>
        <v>Sigurnjak  Ti.</v>
      </c>
      <c r="E44" s="50" t="s">
        <v>137</v>
      </c>
    </row>
    <row r="45" spans="1:5">
      <c r="A45">
        <v>44</v>
      </c>
      <c r="B45" s="50" t="s">
        <v>139</v>
      </c>
      <c r="C45" s="50" t="s">
        <v>59</v>
      </c>
      <c r="D45" s="50" t="str">
        <f t="shared" si="0"/>
        <v>Bašić Go.</v>
      </c>
      <c r="E45" s="50" t="s">
        <v>137</v>
      </c>
    </row>
    <row r="46" spans="1:5">
      <c r="A46">
        <v>45</v>
      </c>
      <c r="B46" s="50" t="s">
        <v>140</v>
      </c>
      <c r="C46" s="50" t="s">
        <v>141</v>
      </c>
      <c r="D46" s="50" t="str">
        <f t="shared" si="0"/>
        <v>Ninković Ve.</v>
      </c>
      <c r="E46" s="50" t="s">
        <v>137</v>
      </c>
    </row>
    <row r="47" spans="1:5">
      <c r="A47">
        <v>46</v>
      </c>
      <c r="B47" s="50" t="s">
        <v>142</v>
      </c>
      <c r="C47" s="50" t="s">
        <v>16</v>
      </c>
      <c r="D47" s="50" t="str">
        <f t="shared" si="0"/>
        <v>Živković St.</v>
      </c>
      <c r="E47" s="50" t="s">
        <v>137</v>
      </c>
    </row>
    <row r="48" spans="1:5">
      <c r="A48">
        <v>47</v>
      </c>
      <c r="B48" s="50"/>
      <c r="C48" s="50"/>
      <c r="D48" s="50" t="str">
        <f t="shared" si="0"/>
        <v xml:space="preserve"> .</v>
      </c>
      <c r="E48" s="50"/>
    </row>
    <row r="49" spans="1:5">
      <c r="A49">
        <v>48</v>
      </c>
      <c r="B49" s="50"/>
      <c r="C49" s="50"/>
      <c r="D49" s="50" t="str">
        <f t="shared" si="0"/>
        <v xml:space="preserve"> .</v>
      </c>
      <c r="E49" s="50"/>
    </row>
    <row r="50" spans="1:5">
      <c r="A50">
        <v>49</v>
      </c>
      <c r="B50" s="50"/>
      <c r="C50" s="50"/>
      <c r="D50" s="50" t="str">
        <f t="shared" si="0"/>
        <v xml:space="preserve"> .</v>
      </c>
      <c r="E50" s="50"/>
    </row>
    <row r="51" spans="1:5">
      <c r="A51">
        <v>50</v>
      </c>
      <c r="B51" s="50"/>
      <c r="C51" s="50"/>
      <c r="D51" s="50" t="str">
        <f t="shared" si="0"/>
        <v xml:space="preserve"> .</v>
      </c>
      <c r="E51" s="50"/>
    </row>
    <row r="52" spans="1:5">
      <c r="A52">
        <v>51</v>
      </c>
      <c r="B52" s="50" t="s">
        <v>17</v>
      </c>
      <c r="C52" s="50" t="s">
        <v>16</v>
      </c>
      <c r="D52" s="50" t="str">
        <f t="shared" si="0"/>
        <v>Hinek  St.</v>
      </c>
      <c r="E52" s="51" t="s">
        <v>143</v>
      </c>
    </row>
    <row r="53" spans="1:5">
      <c r="A53">
        <v>52</v>
      </c>
      <c r="B53" s="50" t="s">
        <v>18</v>
      </c>
      <c r="C53" s="50" t="s">
        <v>19</v>
      </c>
      <c r="D53" s="50" t="str">
        <f t="shared" si="0"/>
        <v>Mustafić  Da.</v>
      </c>
      <c r="E53" s="51" t="s">
        <v>143</v>
      </c>
    </row>
    <row r="54" spans="1:5">
      <c r="A54">
        <v>53</v>
      </c>
      <c r="B54" s="50" t="s">
        <v>20</v>
      </c>
      <c r="C54" s="50" t="s">
        <v>21</v>
      </c>
      <c r="D54" s="50" t="str">
        <f t="shared" si="0"/>
        <v>Jurković Da.</v>
      </c>
      <c r="E54" s="51" t="s">
        <v>143</v>
      </c>
    </row>
    <row r="55" spans="1:5">
      <c r="A55">
        <v>54</v>
      </c>
      <c r="B55" s="50" t="s">
        <v>22</v>
      </c>
      <c r="C55" s="50" t="s">
        <v>23</v>
      </c>
      <c r="D55" s="50" t="str">
        <f t="shared" si="0"/>
        <v>Šulina  An.</v>
      </c>
      <c r="E55" s="51" t="s">
        <v>143</v>
      </c>
    </row>
    <row r="56" spans="1:5">
      <c r="A56">
        <v>55</v>
      </c>
      <c r="B56" s="50" t="s">
        <v>77</v>
      </c>
      <c r="C56" s="50" t="s">
        <v>36</v>
      </c>
      <c r="D56" s="50" t="str">
        <f t="shared" si="0"/>
        <v>Drmić Jo.</v>
      </c>
      <c r="E56" s="51" t="s">
        <v>143</v>
      </c>
    </row>
    <row r="57" spans="1:5">
      <c r="A57">
        <v>56</v>
      </c>
      <c r="B57" s="51" t="s">
        <v>170</v>
      </c>
      <c r="C57" s="51" t="s">
        <v>19</v>
      </c>
      <c r="D57" s="50" t="str">
        <f t="shared" si="0"/>
        <v>Jelinek  Da.</v>
      </c>
      <c r="E57" s="51" t="s">
        <v>143</v>
      </c>
    </row>
    <row r="58" spans="1:5">
      <c r="A58">
        <v>57</v>
      </c>
      <c r="B58" s="51" t="s">
        <v>173</v>
      </c>
      <c r="C58" s="51" t="s">
        <v>38</v>
      </c>
      <c r="D58" s="50" t="str">
        <f t="shared" si="0"/>
        <v>Biber To.</v>
      </c>
      <c r="E58" s="51" t="s">
        <v>143</v>
      </c>
    </row>
    <row r="59" spans="1:5">
      <c r="A59">
        <v>58</v>
      </c>
      <c r="B59" s="51" t="s">
        <v>173</v>
      </c>
      <c r="C59" s="51" t="s">
        <v>174</v>
      </c>
      <c r="D59" s="50" t="str">
        <f t="shared" si="0"/>
        <v>Biber Do.</v>
      </c>
      <c r="E59" s="51" t="s">
        <v>143</v>
      </c>
    </row>
    <row r="60" spans="1:5">
      <c r="A60">
        <v>59</v>
      </c>
      <c r="B60" s="51"/>
      <c r="C60" s="51"/>
      <c r="D60" s="50" t="str">
        <f t="shared" si="0"/>
        <v xml:space="preserve"> .</v>
      </c>
      <c r="E60" s="51"/>
    </row>
    <row r="61" spans="1:5">
      <c r="A61">
        <v>60</v>
      </c>
      <c r="B61" s="51"/>
      <c r="C61" s="51"/>
      <c r="D61" s="50" t="str">
        <f t="shared" si="0"/>
        <v xml:space="preserve"> .</v>
      </c>
      <c r="E61" s="51"/>
    </row>
    <row r="62" spans="1:5">
      <c r="A62">
        <v>61</v>
      </c>
      <c r="B62" s="52" t="s">
        <v>48</v>
      </c>
      <c r="C62" s="52" t="s">
        <v>49</v>
      </c>
      <c r="D62" s="50" t="str">
        <f t="shared" si="0"/>
        <v>Zorko  Ve.</v>
      </c>
      <c r="E62" s="52" t="s">
        <v>15</v>
      </c>
    </row>
    <row r="63" spans="1:5">
      <c r="A63">
        <v>62</v>
      </c>
      <c r="B63" s="52" t="s">
        <v>50</v>
      </c>
      <c r="C63" s="52" t="s">
        <v>51</v>
      </c>
      <c r="D63" s="50" t="str">
        <f t="shared" si="0"/>
        <v>Babler  Ne.</v>
      </c>
      <c r="E63" s="52" t="s">
        <v>15</v>
      </c>
    </row>
    <row r="64" spans="1:5">
      <c r="A64">
        <v>63</v>
      </c>
      <c r="B64" s="52" t="s">
        <v>53</v>
      </c>
      <c r="C64" s="52" t="s">
        <v>54</v>
      </c>
      <c r="D64" s="50" t="str">
        <f t="shared" si="0"/>
        <v>Abramović Ma.</v>
      </c>
      <c r="E64" s="52" t="s">
        <v>15</v>
      </c>
    </row>
    <row r="65" spans="1:5">
      <c r="A65">
        <v>64</v>
      </c>
      <c r="B65" s="52" t="s">
        <v>144</v>
      </c>
      <c r="C65" s="52" t="s">
        <v>38</v>
      </c>
      <c r="D65" s="50" t="str">
        <f t="shared" si="0"/>
        <v>Ćutuk To.</v>
      </c>
      <c r="E65" s="52" t="s">
        <v>15</v>
      </c>
    </row>
    <row r="66" spans="1:5">
      <c r="A66">
        <v>65</v>
      </c>
      <c r="B66" s="52" t="s">
        <v>55</v>
      </c>
      <c r="C66" s="52" t="s">
        <v>56</v>
      </c>
      <c r="D66" s="50" t="str">
        <f t="shared" si="0"/>
        <v>Lubina  Hr.</v>
      </c>
      <c r="E66" s="52" t="s">
        <v>15</v>
      </c>
    </row>
    <row r="67" spans="1:5">
      <c r="A67">
        <v>66</v>
      </c>
      <c r="B67" s="52" t="s">
        <v>160</v>
      </c>
      <c r="C67" s="52" t="s">
        <v>74</v>
      </c>
      <c r="D67" s="50" t="str">
        <f t="shared" si="0"/>
        <v>Cikojević  Da.</v>
      </c>
      <c r="E67" s="52" t="s">
        <v>15</v>
      </c>
    </row>
    <row r="68" spans="1:5">
      <c r="A68">
        <v>67</v>
      </c>
      <c r="B68" s="52" t="s">
        <v>161</v>
      </c>
      <c r="C68" s="52" t="s">
        <v>61</v>
      </c>
      <c r="D68" s="50" t="str">
        <f t="shared" si="0"/>
        <v>Lauter  Iv.</v>
      </c>
      <c r="E68" s="52" t="s">
        <v>15</v>
      </c>
    </row>
    <row r="69" spans="1:5">
      <c r="A69">
        <v>68</v>
      </c>
      <c r="B69" s="52" t="s">
        <v>162</v>
      </c>
      <c r="C69" s="52" t="s">
        <v>163</v>
      </c>
      <c r="D69" s="50" t="str">
        <f t="shared" si="0"/>
        <v>Slota  Ta.</v>
      </c>
      <c r="E69" s="52" t="s">
        <v>15</v>
      </c>
    </row>
    <row r="70" spans="1:5">
      <c r="A70">
        <v>69</v>
      </c>
      <c r="B70" s="52" t="s">
        <v>164</v>
      </c>
      <c r="C70" s="52" t="s">
        <v>134</v>
      </c>
      <c r="D70" s="50" t="str">
        <f t="shared" si="0"/>
        <v>Hodak  Zl.</v>
      </c>
      <c r="E70" s="52" t="s">
        <v>15</v>
      </c>
    </row>
    <row r="71" spans="1:5">
      <c r="A71">
        <v>70</v>
      </c>
      <c r="B71" s="52"/>
      <c r="C71" s="52"/>
      <c r="D71" s="50" t="str">
        <f t="shared" ref="D71:D76" si="1">B71&amp;" "&amp;LEFT(C71,2)&amp;"."</f>
        <v xml:space="preserve"> .</v>
      </c>
      <c r="E71" s="52" t="s">
        <v>15</v>
      </c>
    </row>
    <row r="72" spans="1:5">
      <c r="A72">
        <v>71</v>
      </c>
      <c r="B72" s="50" t="s">
        <v>40</v>
      </c>
      <c r="C72" s="50" t="s">
        <v>27</v>
      </c>
      <c r="D72" s="50" t="str">
        <f t="shared" si="1"/>
        <v>Vuletić Iv.</v>
      </c>
      <c r="E72" s="39" t="s">
        <v>13</v>
      </c>
    </row>
    <row r="73" spans="1:5">
      <c r="A73">
        <v>72</v>
      </c>
      <c r="B73" s="50" t="s">
        <v>41</v>
      </c>
      <c r="C73" s="50" t="s">
        <v>42</v>
      </c>
      <c r="D73" s="50" t="str">
        <f t="shared" si="1"/>
        <v>Župan Ro.</v>
      </c>
      <c r="E73" s="39" t="s">
        <v>13</v>
      </c>
    </row>
    <row r="74" spans="1:5">
      <c r="A74">
        <v>73</v>
      </c>
      <c r="B74" s="50" t="s">
        <v>43</v>
      </c>
      <c r="C74" s="50" t="s">
        <v>44</v>
      </c>
      <c r="D74" s="50" t="str">
        <f t="shared" si="1"/>
        <v>Ahmetović Es.</v>
      </c>
      <c r="E74" s="39" t="s">
        <v>13</v>
      </c>
    </row>
    <row r="75" spans="1:5">
      <c r="A75">
        <v>74</v>
      </c>
      <c r="B75" s="50" t="s">
        <v>45</v>
      </c>
      <c r="C75" s="50" t="s">
        <v>46</v>
      </c>
      <c r="D75" s="50" t="str">
        <f t="shared" si="1"/>
        <v>Beraković Ml.</v>
      </c>
      <c r="E75" s="39" t="s">
        <v>13</v>
      </c>
    </row>
    <row r="76" spans="1:5">
      <c r="A76">
        <v>75</v>
      </c>
      <c r="B76" s="39" t="s">
        <v>52</v>
      </c>
      <c r="C76" s="39" t="s">
        <v>38</v>
      </c>
      <c r="D76" s="50" t="str">
        <f t="shared" si="1"/>
        <v>Župan  To.</v>
      </c>
      <c r="E76" s="39" t="s">
        <v>13</v>
      </c>
    </row>
    <row r="77" spans="1:5">
      <c r="A77">
        <v>76</v>
      </c>
      <c r="B77" s="10"/>
      <c r="C77" s="10"/>
      <c r="D77" s="15" t="str">
        <f>B77&amp;" "&amp;LEFT(C77,2)&amp;"."</f>
        <v xml:space="preserve"> .</v>
      </c>
      <c r="E77" s="10"/>
    </row>
    <row r="78" spans="1:5">
      <c r="A78">
        <v>77</v>
      </c>
      <c r="B78" s="10"/>
      <c r="C78" s="10"/>
      <c r="D78" s="15" t="str">
        <f>B78&amp;" "&amp;LEFT(C78,2)&amp;"."</f>
        <v xml:space="preserve"> .</v>
      </c>
      <c r="E78" s="10"/>
    </row>
    <row r="79" spans="1:5">
      <c r="A79">
        <v>78</v>
      </c>
      <c r="B79" s="10"/>
      <c r="C79" s="10"/>
      <c r="D79" s="15" t="str">
        <f>B79&amp;" "&amp;LEFT(C79,2)&amp;"."</f>
        <v xml:space="preserve"> .</v>
      </c>
      <c r="E79" s="10"/>
    </row>
    <row r="80" spans="1:5">
      <c r="A80">
        <v>79</v>
      </c>
      <c r="B80" s="10"/>
      <c r="C80" s="10"/>
      <c r="D80" s="15" t="str">
        <f>B80&amp;" "&amp;LEFT(C80,2)&amp;"."</f>
        <v xml:space="preserve"> .</v>
      </c>
      <c r="E80" s="10"/>
    </row>
    <row r="81" spans="1:5">
      <c r="A81">
        <v>80</v>
      </c>
      <c r="B81" s="10"/>
      <c r="C81" s="10"/>
      <c r="D81" s="15" t="str">
        <f>B81&amp;" "&amp;LEFT(C81,2)&amp;"."</f>
        <v xml:space="preserve"> .</v>
      </c>
      <c r="E81" s="10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9"/>
      <c r="C102" s="9"/>
      <c r="D102" s="9"/>
    </row>
    <row r="103" spans="1:5">
      <c r="A103">
        <v>102</v>
      </c>
      <c r="B103" s="9"/>
      <c r="C103" s="9"/>
      <c r="D103" s="9"/>
    </row>
    <row r="104" spans="1:5">
      <c r="A104">
        <v>103</v>
      </c>
      <c r="B104" s="9"/>
      <c r="C104" s="9"/>
      <c r="D104" s="9"/>
    </row>
    <row r="105" spans="1:5">
      <c r="A105">
        <v>104</v>
      </c>
      <c r="B105" s="9"/>
      <c r="C105" s="9"/>
      <c r="D105" s="9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9"/>
      <c r="C109" s="9"/>
      <c r="D109" s="9"/>
    </row>
    <row r="110" spans="1:5">
      <c r="A110">
        <v>109</v>
      </c>
      <c r="B110" s="9"/>
      <c r="C110" s="9"/>
      <c r="D110" s="9"/>
    </row>
    <row r="111" spans="1:5">
      <c r="A111">
        <v>110</v>
      </c>
      <c r="B111" s="9"/>
      <c r="C111" s="9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2" sqref="B2:B9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130</v>
      </c>
    </row>
    <row r="3" spans="1:2">
      <c r="A3">
        <v>2</v>
      </c>
      <c r="B3" s="5" t="s">
        <v>11</v>
      </c>
    </row>
    <row r="4" spans="1:2">
      <c r="A4">
        <v>3</v>
      </c>
      <c r="B4" s="4" t="s">
        <v>14</v>
      </c>
    </row>
    <row r="5" spans="1:2">
      <c r="A5">
        <v>4</v>
      </c>
      <c r="B5" s="5" t="s">
        <v>137</v>
      </c>
    </row>
    <row r="6" spans="1:2">
      <c r="A6">
        <v>5</v>
      </c>
      <c r="B6" s="4" t="s">
        <v>143</v>
      </c>
    </row>
    <row r="7" spans="1:2">
      <c r="A7">
        <v>6</v>
      </c>
      <c r="B7" s="5" t="s">
        <v>15</v>
      </c>
    </row>
    <row r="8" spans="1:2">
      <c r="A8">
        <v>7</v>
      </c>
      <c r="B8" s="6" t="s">
        <v>13</v>
      </c>
    </row>
    <row r="9" spans="1:2">
      <c r="A9">
        <v>8</v>
      </c>
      <c r="B9" s="5" t="s">
        <v>135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maxy</cp:lastModifiedBy>
  <cp:lastPrinted>2012-06-26T21:06:12Z</cp:lastPrinted>
  <dcterms:created xsi:type="dcterms:W3CDTF">2009-11-23T21:32:10Z</dcterms:created>
  <dcterms:modified xsi:type="dcterms:W3CDTF">2013-11-23T00:00:23Z</dcterms:modified>
</cp:coreProperties>
</file>