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5725"/>
</workbook>
</file>

<file path=xl/calcChain.xml><?xml version="1.0" encoding="utf-8"?>
<calcChain xmlns="http://schemas.openxmlformats.org/spreadsheetml/2006/main">
  <c r="D101" i="2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D6" i="41" l="1"/>
  <c r="D3"/>
  <c r="D4"/>
  <c r="D102" i="2" l="1"/>
  <c r="D103"/>
  <c r="D104"/>
  <c r="D11" i="41" l="1"/>
  <c r="E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T3" s="1"/>
  <c r="T4" s="1"/>
  <c r="R3"/>
  <c r="Q3"/>
  <c r="Q2" s="1"/>
  <c r="P3"/>
  <c r="P2" s="1"/>
  <c r="D2"/>
  <c r="E2"/>
  <c r="E3"/>
  <c r="E4"/>
  <c r="D5"/>
  <c r="E5"/>
  <c r="D7"/>
  <c r="E7"/>
  <c r="D8"/>
  <c r="E8"/>
  <c r="D9"/>
  <c r="E9"/>
  <c r="D10"/>
  <c r="E10"/>
  <c r="E11"/>
  <c r="D12"/>
  <c r="E12"/>
  <c r="R2" l="1"/>
  <c r="T5"/>
  <c r="U3"/>
  <c r="U4" s="1"/>
  <c r="U5" s="1"/>
  <c r="U6" s="1"/>
  <c r="U7" s="1"/>
  <c r="U8" s="1"/>
  <c r="U9" s="1"/>
  <c r="U10" s="1"/>
  <c r="U11" s="1"/>
  <c r="U12" s="1"/>
  <c r="U2" s="1"/>
  <c r="T6"/>
  <c r="T7" s="1"/>
  <c r="T8" s="1"/>
  <c r="T9" s="1"/>
  <c r="T10" s="1"/>
  <c r="T11" s="1"/>
  <c r="T12" s="1"/>
  <c r="T2" s="1"/>
  <c r="S2"/>
</calcChain>
</file>

<file path=xl/sharedStrings.xml><?xml version="1.0" encoding="utf-8"?>
<sst xmlns="http://schemas.openxmlformats.org/spreadsheetml/2006/main" count="339" uniqueCount="191">
  <si>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</si>
  <si>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</si>
  <si>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</si>
  <si>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</si>
  <si>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</si>
  <si>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</si>
  <si>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</si>
  <si>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</si>
  <si>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</si>
  <si>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</si>
  <si>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</si>
  <si>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</si>
  <si>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</si>
  <si>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</si>
  <si>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</si>
  <si>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</si>
  <si>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</si>
  <si>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</si>
  <si>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</si>
  <si>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</si>
  <si>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</si>
  <si>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</si>
  <si>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</si>
  <si>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</si>
  <si>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</si>
  <si>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</si>
  <si>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</si>
  <si>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</si>
  <si>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</si>
  <si>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</si>
  <si>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</si>
  <si>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</si>
  <si>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</si>
  <si>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</si>
  <si>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</si>
  <si>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</si>
  <si>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</si>
  <si>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</si>
  <si>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</si>
  <si>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</si>
  <si>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</si>
  <si>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</si>
  <si>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</si>
  <si>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</si>
  <si>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</si>
  <si>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</si>
  <si>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</si>
  <si>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</si>
  <si>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</si>
  <si>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</si>
  <si>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</si>
  <si>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</si>
  <si>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</si>
  <si>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</si>
  <si>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</si>
  <si>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</si>
  <si>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</si>
  <si>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</si>
  <si>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</si>
  <si>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</si>
  <si>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</si>
  <si>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</si>
  <si>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</si>
  <si>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</si>
  <si>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</si>
  <si>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</si>
  <si>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</si>
  <si>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</si>
  <si>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</si>
  <si>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</si>
  <si>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</si>
  <si>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</si>
  <si>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</si>
  <si>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</si>
  <si>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</si>
  <si>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</si>
  <si>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</si>
  <si>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</si>
  <si>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</si>
  <si>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</si>
  <si>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</si>
  <si>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</si>
  <si>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</si>
  <si>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</si>
  <si>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</si>
  <si>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</si>
  <si>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</si>
  <si>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</si>
  <si>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</si>
  <si>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</si>
  <si>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</si>
  <si>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</si>
  <si>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</si>
  <si>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</si>
  <si>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</si>
  <si>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</si>
  <si>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</si>
  <si>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</si>
  <si>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</si>
  <si>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</si>
  <si>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</si>
  <si>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</si>
  <si>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</si>
  <si>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</si>
  <si>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</si>
  <si>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</si>
  <si>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</si>
  <si>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</si>
  <si>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</si>
  <si>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</si>
  <si>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</si>
  <si>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</si>
  <si>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</si>
  <si>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</si>
  <si>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</si>
  <si>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</si>
  <si>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</si>
  <si>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</si>
  <si>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Danijel</t>
  </si>
  <si>
    <t>RB</t>
  </si>
  <si>
    <t>Slobodan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</si>
  <si>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</si>
  <si>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</si>
  <si>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</si>
  <si>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</si>
  <si>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POSAVAC</t>
  </si>
  <si>
    <t>KUTI</t>
  </si>
  <si>
    <t>Štivić</t>
  </si>
  <si>
    <t>Tambur</t>
  </si>
  <si>
    <t>Dikanović</t>
  </si>
  <si>
    <t>Antun</t>
  </si>
  <si>
    <t>Vačić</t>
  </si>
  <si>
    <t>Soltoković</t>
  </si>
  <si>
    <t>Jularić</t>
  </si>
  <si>
    <t>Mršić</t>
  </si>
  <si>
    <t>Želinski</t>
  </si>
  <si>
    <t>Brzić</t>
  </si>
  <si>
    <t>Nikola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</si>
  <si>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</si>
  <si>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</si>
  <si>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</si>
  <si>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</si>
  <si>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</si>
  <si>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</si>
  <si>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</si>
  <si>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</si>
  <si>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</si>
  <si>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Tomašević</t>
  </si>
  <si>
    <t>Vladimir</t>
  </si>
  <si>
    <t>Živić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</si>
  <si>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</si>
  <si>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</si>
  <si>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</si>
  <si>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</si>
  <si>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</si>
  <si>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</si>
  <si>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</si>
  <si>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Štivić Jo.</t>
  </si>
  <si>
    <t>Tambur Ne.</t>
  </si>
  <si>
    <t>Dikanović An.</t>
  </si>
  <si>
    <t>Dikanović Iv.</t>
  </si>
  <si>
    <t>Dikanović Jo.</t>
  </si>
  <si>
    <t>Vačić Že.</t>
  </si>
  <si>
    <t>Soltoković Ti.</t>
  </si>
  <si>
    <t>Jularić Iv.</t>
  </si>
  <si>
    <t>Mršić Da.</t>
  </si>
  <si>
    <t>Želinski An.</t>
  </si>
  <si>
    <t>Brzić Ni.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</si>
  <si>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</si>
  <si>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</si>
  <si>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</si>
  <si>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</si>
  <si>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</si>
  <si>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</si>
  <si>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</si>
  <si>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</si>
  <si>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</si>
  <si>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Tomašević Ig.</t>
  </si>
  <si>
    <t>Rečić Vl.</t>
  </si>
  <si>
    <t>Živić Da.</t>
  </si>
  <si>
    <t>Tomašević Go.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</si>
  <si>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</si>
  <si>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</si>
  <si>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</si>
  <si>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</si>
  <si>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</si>
  <si>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</si>
  <si>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</si>
  <si>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</si>
  <si>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</si>
  <si>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>O.Š.D.TADIJANOVIĆ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</si>
</sst>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E18" sqref="E18:U18"/>
    </sheetView>
  </sheetViews>
  <sheetFormatPr defaultRowHeight="1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9">
        <v>9</v>
      </c>
      <c r="B1" s="42"/>
      <c r="C1" s="19"/>
      <c r="D1" s="69" t="s">
        <v>189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20"/>
      <c r="P1" s="20"/>
      <c r="Q1" s="20"/>
      <c r="R1" s="20"/>
      <c r="S1" s="21"/>
      <c r="T1" s="17" t="s">
        <v>9</v>
      </c>
      <c r="U1" s="18">
        <f>+A1</f>
        <v>9</v>
      </c>
      <c r="W1" s="68" t="s">
        <v>47</v>
      </c>
      <c r="X1" s="68"/>
      <c r="Y1" s="68"/>
      <c r="Z1" s="68"/>
    </row>
    <row r="2" spans="1:32" ht="15" customHeight="1">
      <c r="A2" s="39"/>
      <c r="B2" s="40">
        <v>8</v>
      </c>
      <c r="C2" s="41">
        <v>2</v>
      </c>
      <c r="D2" s="15" t="str">
        <f>VLOOKUP(B2,EKIPA,2)</f>
        <v>EXTEH</v>
      </c>
      <c r="E2" s="15" t="str">
        <f>VLOOKUP(C2,EKIPA,2)</f>
        <v>POŠTARI</v>
      </c>
      <c r="F2" s="70" t="s">
        <v>0</v>
      </c>
      <c r="G2" s="71"/>
      <c r="H2" s="70" t="s">
        <v>1</v>
      </c>
      <c r="I2" s="71"/>
      <c r="J2" s="70" t="s">
        <v>2</v>
      </c>
      <c r="K2" s="71"/>
      <c r="L2" s="70" t="s">
        <v>3</v>
      </c>
      <c r="M2" s="71"/>
      <c r="N2" s="70" t="s">
        <v>4</v>
      </c>
      <c r="O2" s="71"/>
      <c r="P2" s="26">
        <f>SUM(P3:P12)</f>
        <v>427</v>
      </c>
      <c r="Q2" s="35">
        <f>SUM(Q3:Q12)</f>
        <v>398</v>
      </c>
      <c r="R2" s="31">
        <f>SUM(R3:R12)</f>
        <v>24</v>
      </c>
      <c r="S2" s="32">
        <f>SUM(S3:S12)</f>
        <v>19</v>
      </c>
      <c r="T2" s="29">
        <f>T12</f>
        <v>6</v>
      </c>
      <c r="U2" s="27">
        <f>U12</f>
        <v>4</v>
      </c>
      <c r="W2" s="50">
        <v>1</v>
      </c>
      <c r="X2" s="51" t="s">
        <v>41</v>
      </c>
      <c r="Y2" s="50">
        <v>71</v>
      </c>
      <c r="Z2" s="51" t="s">
        <v>100</v>
      </c>
    </row>
    <row r="3" spans="1:32" ht="15" customHeight="1">
      <c r="A3" s="14"/>
      <c r="B3" s="43">
        <v>83</v>
      </c>
      <c r="C3" s="43">
        <v>23</v>
      </c>
      <c r="D3" s="7" t="str">
        <f>IF(B3=0,"A","A  "&amp;VLOOKUP(B3,IGRACI,2)&amp;" "&amp;VLOOKUP(B3,IGRACI,3))</f>
        <v>A  Rokić Ivan</v>
      </c>
      <c r="E3" s="7" t="str">
        <f>IF(C3=0,"X","X  "&amp;VLOOKUP(C3,IGRACI,2)&amp;" "&amp;VLOOKUP(C3,IGRACI,3))</f>
        <v>X  Sekulić Goran</v>
      </c>
      <c r="F3" s="23">
        <v>15</v>
      </c>
      <c r="G3" s="24">
        <v>13</v>
      </c>
      <c r="H3" s="23">
        <v>11</v>
      </c>
      <c r="I3" s="24">
        <v>9</v>
      </c>
      <c r="J3" s="23">
        <v>11</v>
      </c>
      <c r="K3" s="24">
        <v>7</v>
      </c>
      <c r="L3" s="23"/>
      <c r="M3" s="24"/>
      <c r="N3" s="23"/>
      <c r="O3" s="24"/>
      <c r="P3" s="28">
        <f>F3+H3+J3+L3+N3</f>
        <v>37</v>
      </c>
      <c r="Q3" s="36">
        <f>G3+I3+K3+M3+O3</f>
        <v>29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0</v>
      </c>
      <c r="T3" s="30">
        <f>IF(R3=S3,0,IF(R3&gt;S3,1,0))</f>
        <v>1</v>
      </c>
      <c r="U3" s="25">
        <f>IF(R3=S3,0,IF(R3&gt;S3,0,1))</f>
        <v>0</v>
      </c>
      <c r="W3" s="50">
        <v>2</v>
      </c>
      <c r="X3" s="51" t="s">
        <v>67</v>
      </c>
      <c r="Y3" s="50">
        <v>72</v>
      </c>
      <c r="Z3" s="51" t="s">
        <v>181</v>
      </c>
    </row>
    <row r="4" spans="1:32" ht="15" customHeight="1">
      <c r="A4" s="14"/>
      <c r="B4" s="43">
        <v>85</v>
      </c>
      <c r="C4" s="43">
        <v>21</v>
      </c>
      <c r="D4" s="7" t="str">
        <f>IF(B4=0,"B","B  "&amp;VLOOKUP(B4,IGRACI,2)&amp;" "&amp;VLOOKUP(B4,IGRACI,3))</f>
        <v>B  Klobučar Robert</v>
      </c>
      <c r="E4" s="7" t="str">
        <f>IF(C4=0,"Y","Y  "&amp;VLOOKUP(C4,IGRACI,2)&amp;" "&amp;VLOOKUP(C4,IGRACI,3))</f>
        <v>Y  Šaravanja  Igor</v>
      </c>
      <c r="F4" s="23">
        <v>11</v>
      </c>
      <c r="G4" s="24">
        <v>6</v>
      </c>
      <c r="H4" s="23">
        <v>13</v>
      </c>
      <c r="I4" s="24">
        <v>11</v>
      </c>
      <c r="J4" s="23">
        <v>14</v>
      </c>
      <c r="K4" s="24">
        <v>12</v>
      </c>
      <c r="L4" s="23"/>
      <c r="M4" s="24"/>
      <c r="N4" s="23"/>
      <c r="O4" s="24"/>
      <c r="P4" s="28">
        <f t="shared" ref="P4:Q12" si="2">F4+H4+J4+L4+N4</f>
        <v>38</v>
      </c>
      <c r="Q4" s="36">
        <f t="shared" si="2"/>
        <v>29</v>
      </c>
      <c r="R4" s="33">
        <f t="shared" si="0"/>
        <v>3</v>
      </c>
      <c r="S4" s="34">
        <f t="shared" si="1"/>
        <v>0</v>
      </c>
      <c r="T4" s="30">
        <f t="shared" ref="T4:T12" si="3">IF(R4=S4,0,IF(R4&gt;S4,1,0))+T3</f>
        <v>2</v>
      </c>
      <c r="U4" s="25">
        <f t="shared" ref="U4:U12" si="4">IF(R4=S4,0,IF(R4&gt;S4,0,1))+U3</f>
        <v>0</v>
      </c>
      <c r="W4" s="50">
        <v>3</v>
      </c>
      <c r="X4" s="51" t="s">
        <v>42</v>
      </c>
      <c r="Y4" s="50">
        <v>73</v>
      </c>
      <c r="Z4" s="51" t="s">
        <v>101</v>
      </c>
    </row>
    <row r="5" spans="1:32" ht="15" customHeight="1">
      <c r="A5" s="58">
        <v>82</v>
      </c>
      <c r="B5" s="43">
        <v>82</v>
      </c>
      <c r="C5" s="43">
        <v>25</v>
      </c>
      <c r="D5" s="8" t="str">
        <f>IF(B5=0,"C","C  "&amp;VLOOKUP(B5,IGRACI,2)&amp;" "&amp;VLOOKUP(B5,IGRACI,3))</f>
        <v>C  Martić Vinko</v>
      </c>
      <c r="E5" s="7" t="str">
        <f>IF(C5=0,"Z","Z  "&amp;VLOOKUP(C5,IGRACI,2)&amp;" "&amp;VLOOKUP(C5,IGRACI,3))</f>
        <v>Z  Gavran Antonio</v>
      </c>
      <c r="F5" s="23">
        <v>13</v>
      </c>
      <c r="G5" s="24">
        <v>11</v>
      </c>
      <c r="H5" s="23">
        <v>9</v>
      </c>
      <c r="I5" s="24">
        <v>11</v>
      </c>
      <c r="J5" s="23">
        <v>6</v>
      </c>
      <c r="K5" s="24">
        <v>11</v>
      </c>
      <c r="L5" s="23">
        <v>6</v>
      </c>
      <c r="M5" s="24">
        <v>11</v>
      </c>
      <c r="N5" s="23"/>
      <c r="O5" s="24"/>
      <c r="P5" s="28">
        <f t="shared" si="2"/>
        <v>34</v>
      </c>
      <c r="Q5" s="36">
        <f t="shared" si="2"/>
        <v>44</v>
      </c>
      <c r="R5" s="33">
        <f t="shared" si="0"/>
        <v>1</v>
      </c>
      <c r="S5" s="34">
        <f t="shared" si="1"/>
        <v>3</v>
      </c>
      <c r="T5" s="30">
        <f t="shared" si="3"/>
        <v>2</v>
      </c>
      <c r="U5" s="25">
        <f t="shared" si="4"/>
        <v>1</v>
      </c>
      <c r="W5" s="50">
        <v>4</v>
      </c>
      <c r="X5" s="51" t="s">
        <v>43</v>
      </c>
      <c r="Y5" s="50">
        <v>74</v>
      </c>
      <c r="Z5" s="51" t="s">
        <v>40</v>
      </c>
    </row>
    <row r="6" spans="1:32" ht="15" customHeight="1">
      <c r="A6" s="22">
        <v>85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Martić Vi./Klobučar Ro.</v>
      </c>
      <c r="E6" s="11" t="str">
        <f>VLOOKUP(A7,IGRACI,2)&amp;" "&amp;LEFT(VLOOKUP(A7,IGRACI,3),2)&amp;"./"&amp;VLOOKUP(A8,IGRACI,2)&amp;" "&amp;LEFT(VLOOKUP(A8,IGRACI,3),2)&amp;"."</f>
        <v>Gavran An./Šaravanja  Ig.</v>
      </c>
      <c r="F6" s="23">
        <v>9</v>
      </c>
      <c r="G6" s="24">
        <v>11</v>
      </c>
      <c r="H6" s="23">
        <v>11</v>
      </c>
      <c r="I6" s="24">
        <v>7</v>
      </c>
      <c r="J6" s="23">
        <v>9</v>
      </c>
      <c r="K6" s="24">
        <v>11</v>
      </c>
      <c r="L6" s="23">
        <v>11</v>
      </c>
      <c r="M6" s="24">
        <v>2</v>
      </c>
      <c r="N6" s="23">
        <v>11</v>
      </c>
      <c r="O6" s="24">
        <v>9</v>
      </c>
      <c r="P6" s="28">
        <f t="shared" si="2"/>
        <v>51</v>
      </c>
      <c r="Q6" s="36">
        <f t="shared" si="2"/>
        <v>40</v>
      </c>
      <c r="R6" s="33">
        <f t="shared" si="0"/>
        <v>3</v>
      </c>
      <c r="S6" s="34">
        <f t="shared" si="1"/>
        <v>2</v>
      </c>
      <c r="T6" s="30">
        <f t="shared" si="3"/>
        <v>3</v>
      </c>
      <c r="U6" s="25">
        <f t="shared" si="4"/>
        <v>1</v>
      </c>
      <c r="W6" s="50">
        <v>5</v>
      </c>
      <c r="X6" s="51" t="s">
        <v>105</v>
      </c>
      <c r="Y6" s="50">
        <v>75</v>
      </c>
      <c r="Z6" s="51" t="s">
        <v>103</v>
      </c>
    </row>
    <row r="7" spans="1:32" ht="15" customHeight="1">
      <c r="A7" s="60">
        <v>25</v>
      </c>
      <c r="B7" s="43">
        <v>85</v>
      </c>
      <c r="C7" s="43">
        <v>23</v>
      </c>
      <c r="D7" s="7" t="str">
        <f>IF(B7=0,"B","B  "&amp;VLOOKUP(B7,IGRACI,2)&amp;" "&amp;VLOOKUP(B7,IGRACI,3))</f>
        <v>B  Klobučar Robert</v>
      </c>
      <c r="E7" s="7" t="str">
        <f>IF(C7=0,"X","X  "&amp;VLOOKUP(C7,IGRACI,2)&amp;" "&amp;VLOOKUP(C7,IGRACI,3))</f>
        <v>X  Sekulić Goran</v>
      </c>
      <c r="F7" s="23">
        <v>11</v>
      </c>
      <c r="G7" s="24">
        <v>13</v>
      </c>
      <c r="H7" s="23">
        <v>11</v>
      </c>
      <c r="I7" s="24">
        <v>5</v>
      </c>
      <c r="J7" s="23">
        <v>11</v>
      </c>
      <c r="K7" s="24">
        <v>9</v>
      </c>
      <c r="L7" s="23">
        <v>11</v>
      </c>
      <c r="M7" s="24">
        <v>8</v>
      </c>
      <c r="N7" s="23"/>
      <c r="O7" s="24"/>
      <c r="P7" s="28">
        <f t="shared" si="2"/>
        <v>44</v>
      </c>
      <c r="Q7" s="36">
        <f t="shared" si="2"/>
        <v>35</v>
      </c>
      <c r="R7" s="33">
        <f t="shared" si="0"/>
        <v>3</v>
      </c>
      <c r="S7" s="34">
        <f t="shared" si="1"/>
        <v>1</v>
      </c>
      <c r="T7" s="30">
        <f t="shared" si="3"/>
        <v>4</v>
      </c>
      <c r="U7" s="25">
        <f t="shared" si="4"/>
        <v>1</v>
      </c>
      <c r="W7" s="48">
        <v>21</v>
      </c>
      <c r="X7" s="49" t="s">
        <v>112</v>
      </c>
      <c r="Y7" s="50">
        <v>76</v>
      </c>
      <c r="Z7" s="51" t="s">
        <v>182</v>
      </c>
    </row>
    <row r="8" spans="1:32" ht="15" customHeight="1">
      <c r="A8" s="60">
        <v>21</v>
      </c>
      <c r="B8" s="43">
        <v>83</v>
      </c>
      <c r="C8" s="43">
        <v>25</v>
      </c>
      <c r="D8" s="7" t="str">
        <f>IF(B8=0,"A","A  "&amp;VLOOKUP(B8,IGRACI,2)&amp;" "&amp;VLOOKUP(B8,IGRACI,3))</f>
        <v>A  Rokić Ivan</v>
      </c>
      <c r="E8" s="7" t="str">
        <f>IF(C8=0,"Z","Z  "&amp;VLOOKUP(C8,IGRACI,2)&amp;" "&amp;VLOOKUP(C8,IGRACI,3))</f>
        <v>Z  Gavran Antonio</v>
      </c>
      <c r="F8" s="23">
        <v>11</v>
      </c>
      <c r="G8" s="24">
        <v>8</v>
      </c>
      <c r="H8" s="23">
        <v>8</v>
      </c>
      <c r="I8" s="24">
        <v>11</v>
      </c>
      <c r="J8" s="23">
        <v>11</v>
      </c>
      <c r="K8" s="24">
        <v>9</v>
      </c>
      <c r="L8" s="23">
        <v>9</v>
      </c>
      <c r="M8" s="24">
        <v>11</v>
      </c>
      <c r="N8" s="23">
        <v>6</v>
      </c>
      <c r="O8" s="24">
        <v>11</v>
      </c>
      <c r="P8" s="28">
        <f t="shared" si="2"/>
        <v>45</v>
      </c>
      <c r="Q8" s="36">
        <f t="shared" si="2"/>
        <v>50</v>
      </c>
      <c r="R8" s="33">
        <f t="shared" si="0"/>
        <v>2</v>
      </c>
      <c r="S8" s="34">
        <f t="shared" si="1"/>
        <v>3</v>
      </c>
      <c r="T8" s="30">
        <f t="shared" si="3"/>
        <v>4</v>
      </c>
      <c r="U8" s="25">
        <f t="shared" si="4"/>
        <v>2</v>
      </c>
      <c r="W8" s="48">
        <v>22</v>
      </c>
      <c r="X8" s="49" t="s">
        <v>111</v>
      </c>
      <c r="Y8" s="50">
        <v>77</v>
      </c>
      <c r="Z8" s="51" t="s">
        <v>102</v>
      </c>
    </row>
    <row r="9" spans="1:32" ht="15" customHeight="1">
      <c r="A9" s="14"/>
      <c r="B9" s="43">
        <v>82</v>
      </c>
      <c r="C9" s="43">
        <v>21</v>
      </c>
      <c r="D9" s="7" t="str">
        <f>IF(B9=0,"C","C  "&amp;VLOOKUP(B9,IGRACI,2)&amp;" "&amp;VLOOKUP(B9,IGRACI,3))</f>
        <v>C  Martić Vinko</v>
      </c>
      <c r="E9" s="7" t="str">
        <f>IF(C9=0,"Y","Y  "&amp;VLOOKUP(C9,IGRACI,2)&amp;" "&amp;VLOOKUP(C9,IGRACI,3))</f>
        <v>Y  Šaravanja  Igor</v>
      </c>
      <c r="F9" s="23">
        <v>7</v>
      </c>
      <c r="G9" s="24">
        <v>11</v>
      </c>
      <c r="H9" s="23">
        <v>11</v>
      </c>
      <c r="I9" s="24">
        <v>7</v>
      </c>
      <c r="J9" s="23">
        <v>9</v>
      </c>
      <c r="K9" s="24">
        <v>11</v>
      </c>
      <c r="L9" s="23">
        <v>11</v>
      </c>
      <c r="M9" s="24">
        <v>8</v>
      </c>
      <c r="N9" s="23">
        <v>9</v>
      </c>
      <c r="O9" s="24">
        <v>11</v>
      </c>
      <c r="P9" s="28">
        <f t="shared" si="2"/>
        <v>47</v>
      </c>
      <c r="Q9" s="36">
        <f t="shared" si="2"/>
        <v>48</v>
      </c>
      <c r="R9" s="33">
        <f t="shared" si="0"/>
        <v>2</v>
      </c>
      <c r="S9" s="34">
        <f t="shared" si="1"/>
        <v>3</v>
      </c>
      <c r="T9" s="30">
        <f t="shared" si="3"/>
        <v>4</v>
      </c>
      <c r="U9" s="25">
        <f t="shared" si="4"/>
        <v>3</v>
      </c>
      <c r="W9" s="48">
        <v>23</v>
      </c>
      <c r="X9" s="49" t="s">
        <v>113</v>
      </c>
      <c r="Y9" s="56">
        <v>81</v>
      </c>
      <c r="Z9" s="45" t="s">
        <v>106</v>
      </c>
      <c r="AF9"/>
    </row>
    <row r="10" spans="1:32" ht="15" customHeight="1">
      <c r="A10" s="14"/>
      <c r="B10" s="43">
        <v>85</v>
      </c>
      <c r="C10" s="43">
        <v>25</v>
      </c>
      <c r="D10" s="7" t="str">
        <f>IF(B10=0,"B","B  "&amp;VLOOKUP(B10,IGRACI,2)&amp;" "&amp;VLOOKUP(B10,IGRACI,3))</f>
        <v>B  Klobučar Robert</v>
      </c>
      <c r="E10" s="7" t="str">
        <f>IF(C10=0,"Z","Z  "&amp;VLOOKUP(C10,IGRACI,2)&amp;" "&amp;VLOOKUP(C10,IGRACI,3))</f>
        <v>Z  Gavran Antonio</v>
      </c>
      <c r="F10" s="23">
        <v>11</v>
      </c>
      <c r="G10" s="24">
        <v>9</v>
      </c>
      <c r="H10" s="23">
        <v>5</v>
      </c>
      <c r="I10" s="24">
        <v>11</v>
      </c>
      <c r="J10" s="23">
        <v>11</v>
      </c>
      <c r="K10" s="24">
        <v>5</v>
      </c>
      <c r="L10" s="23">
        <v>9</v>
      </c>
      <c r="M10" s="24">
        <v>11</v>
      </c>
      <c r="N10" s="23">
        <v>11</v>
      </c>
      <c r="O10" s="24">
        <v>1</v>
      </c>
      <c r="P10" s="28">
        <f t="shared" si="2"/>
        <v>47</v>
      </c>
      <c r="Q10" s="36">
        <f t="shared" si="2"/>
        <v>37</v>
      </c>
      <c r="R10" s="33">
        <f t="shared" si="0"/>
        <v>3</v>
      </c>
      <c r="S10" s="34">
        <f t="shared" si="1"/>
        <v>2</v>
      </c>
      <c r="T10" s="30">
        <f t="shared" si="3"/>
        <v>5</v>
      </c>
      <c r="U10" s="25">
        <f t="shared" si="4"/>
        <v>3</v>
      </c>
      <c r="W10" s="48">
        <v>24</v>
      </c>
      <c r="X10" s="49" t="s">
        <v>168</v>
      </c>
      <c r="Y10" s="56">
        <v>82</v>
      </c>
      <c r="Z10" s="45" t="s">
        <v>107</v>
      </c>
      <c r="AF10"/>
    </row>
    <row r="11" spans="1:32" ht="15" customHeight="1">
      <c r="A11" s="14"/>
      <c r="B11" s="43">
        <v>82</v>
      </c>
      <c r="C11" s="43">
        <v>23</v>
      </c>
      <c r="D11" s="7" t="str">
        <f>IF(B11=0,"C","C  "&amp;VLOOKUP(B11,IGRACI,2)&amp;" "&amp;VLOOKUP(B11,IGRACI,3))</f>
        <v>C  Martić Vinko</v>
      </c>
      <c r="E11" s="7" t="str">
        <f>IF(C11=0,"X","X  "&amp;VLOOKUP(C11,IGRACI,2)&amp;" "&amp;VLOOKUP(C11,IGRACI,3))</f>
        <v>X  Sekulić Goran</v>
      </c>
      <c r="F11" s="23">
        <v>11</v>
      </c>
      <c r="G11" s="24">
        <v>7</v>
      </c>
      <c r="H11" s="23">
        <v>6</v>
      </c>
      <c r="I11" s="24">
        <v>11</v>
      </c>
      <c r="J11" s="23">
        <v>9</v>
      </c>
      <c r="K11" s="24">
        <v>11</v>
      </c>
      <c r="L11" s="23">
        <v>11</v>
      </c>
      <c r="M11" s="24">
        <v>9</v>
      </c>
      <c r="N11" s="23">
        <v>11</v>
      </c>
      <c r="O11" s="24">
        <v>6</v>
      </c>
      <c r="P11" s="28">
        <f t="shared" si="2"/>
        <v>48</v>
      </c>
      <c r="Q11" s="36">
        <f t="shared" si="2"/>
        <v>44</v>
      </c>
      <c r="R11" s="33">
        <f t="shared" si="0"/>
        <v>3</v>
      </c>
      <c r="S11" s="34">
        <f t="shared" si="1"/>
        <v>2</v>
      </c>
      <c r="T11" s="30">
        <f t="shared" si="3"/>
        <v>6</v>
      </c>
      <c r="U11" s="25">
        <f t="shared" si="4"/>
        <v>3</v>
      </c>
      <c r="W11" s="48">
        <v>25</v>
      </c>
      <c r="X11" s="49" t="s">
        <v>169</v>
      </c>
      <c r="Y11" s="56">
        <v>83</v>
      </c>
      <c r="Z11" s="45" t="s">
        <v>108</v>
      </c>
      <c r="AF11"/>
    </row>
    <row r="12" spans="1:32" ht="15" customHeight="1">
      <c r="A12" s="14"/>
      <c r="B12" s="43">
        <v>83</v>
      </c>
      <c r="C12" s="43">
        <v>21</v>
      </c>
      <c r="D12" s="7" t="str">
        <f>IF(B12=0,"A","A  "&amp;VLOOKUP(B12,IGRACI,2)&amp;" "&amp;VLOOKUP(B12,IGRACI,3))</f>
        <v>A  Rokić Ivan</v>
      </c>
      <c r="E12" s="7" t="str">
        <f>IF(C12=0,"Y","Y  "&amp;VLOOKUP(C12,IGRACI,2)&amp;" "&amp;VLOOKUP(C12,IGRACI,3))</f>
        <v>Y  Šaravanja  Igor</v>
      </c>
      <c r="F12" s="23">
        <v>11</v>
      </c>
      <c r="G12" s="24">
        <v>9</v>
      </c>
      <c r="H12" s="23">
        <v>9</v>
      </c>
      <c r="I12" s="24">
        <v>11</v>
      </c>
      <c r="J12" s="23">
        <v>8</v>
      </c>
      <c r="K12" s="24">
        <v>11</v>
      </c>
      <c r="L12" s="23">
        <v>8</v>
      </c>
      <c r="M12" s="24">
        <v>11</v>
      </c>
      <c r="N12" s="23"/>
      <c r="O12" s="24"/>
      <c r="P12" s="28">
        <f t="shared" si="2"/>
        <v>36</v>
      </c>
      <c r="Q12" s="36">
        <f t="shared" si="2"/>
        <v>42</v>
      </c>
      <c r="R12" s="33">
        <f t="shared" si="0"/>
        <v>1</v>
      </c>
      <c r="S12" s="34">
        <f t="shared" si="1"/>
        <v>3</v>
      </c>
      <c r="T12" s="30">
        <f t="shared" si="3"/>
        <v>6</v>
      </c>
      <c r="U12" s="25">
        <f t="shared" si="4"/>
        <v>4</v>
      </c>
      <c r="W12" s="50">
        <v>31</v>
      </c>
      <c r="X12" s="51" t="s">
        <v>163</v>
      </c>
      <c r="Y12" s="56">
        <v>84</v>
      </c>
      <c r="Z12" s="45" t="s">
        <v>109</v>
      </c>
      <c r="AF12"/>
    </row>
    <row r="13" spans="1:32" ht="15" customHeight="1">
      <c r="A13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W13" s="50">
        <v>32</v>
      </c>
      <c r="X13" s="51" t="s">
        <v>164</v>
      </c>
      <c r="Y13" s="56">
        <v>85</v>
      </c>
      <c r="Z13" s="45" t="s">
        <v>110</v>
      </c>
      <c r="AF13"/>
    </row>
    <row r="14" spans="1:32" ht="15" customHeight="1">
      <c r="A14"/>
      <c r="B14" s="72" t="s">
        <v>58</v>
      </c>
      <c r="C14" s="72"/>
      <c r="D14" s="72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W14" s="50">
        <v>33</v>
      </c>
      <c r="X14" s="51" t="s">
        <v>165</v>
      </c>
      <c r="Y14" s="50">
        <v>91</v>
      </c>
      <c r="Z14" s="51" t="s">
        <v>183</v>
      </c>
      <c r="AF14"/>
    </row>
    <row r="15" spans="1:32" ht="15" customHeight="1">
      <c r="A15"/>
      <c r="B15" s="72" t="s">
        <v>48</v>
      </c>
      <c r="C15" s="72"/>
      <c r="D15" s="72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W15" s="50">
        <v>34</v>
      </c>
      <c r="X15" s="51" t="s">
        <v>166</v>
      </c>
      <c r="Y15" s="50">
        <v>92</v>
      </c>
      <c r="Z15" s="51" t="s">
        <v>184</v>
      </c>
      <c r="AF15"/>
    </row>
    <row r="16" spans="1:32" ht="15" customHeight="1">
      <c r="A16"/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5"/>
      <c r="W16" s="50">
        <v>35</v>
      </c>
      <c r="X16" s="51" t="s">
        <v>167</v>
      </c>
      <c r="Y16" s="50">
        <v>93</v>
      </c>
      <c r="Z16" s="51" t="s">
        <v>185</v>
      </c>
      <c r="AF16"/>
    </row>
    <row r="17" spans="1:32" ht="15" customHeight="1">
      <c r="A17"/>
      <c r="B17" s="72" t="s">
        <v>49</v>
      </c>
      <c r="C17" s="72"/>
      <c r="D17" s="72"/>
      <c r="E17" s="66" t="s">
        <v>190</v>
      </c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W17" s="48">
        <v>41</v>
      </c>
      <c r="X17" s="49" t="s">
        <v>157</v>
      </c>
      <c r="Y17" s="50">
        <v>94</v>
      </c>
      <c r="Z17" s="51" t="s">
        <v>186</v>
      </c>
      <c r="AF17"/>
    </row>
    <row r="18" spans="1:32" ht="15" customHeight="1">
      <c r="A18"/>
      <c r="B18" s="72" t="s">
        <v>50</v>
      </c>
      <c r="C18" s="72"/>
      <c r="D18" s="72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W18" s="48">
        <v>42</v>
      </c>
      <c r="X18" s="49" t="s">
        <v>158</v>
      </c>
      <c r="Y18" s="50">
        <v>95</v>
      </c>
      <c r="Z18" s="51" t="s">
        <v>96</v>
      </c>
      <c r="AF18"/>
    </row>
    <row r="19" spans="1:32" ht="15" customHeight="1">
      <c r="A19"/>
      <c r="B19" s="72" t="s">
        <v>51</v>
      </c>
      <c r="C19" s="72"/>
      <c r="D19" s="72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W19" s="48">
        <v>43</v>
      </c>
      <c r="X19" s="49" t="s">
        <v>159</v>
      </c>
      <c r="Y19" s="50">
        <v>96</v>
      </c>
      <c r="Z19" s="51" t="s">
        <v>187</v>
      </c>
      <c r="AF19"/>
    </row>
    <row r="20" spans="1:32" ht="15" customHeight="1">
      <c r="A20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76"/>
      <c r="W20" s="48">
        <v>44</v>
      </c>
      <c r="X20" s="49" t="s">
        <v>160</v>
      </c>
      <c r="Y20" s="50">
        <v>97</v>
      </c>
      <c r="Z20" s="51" t="s">
        <v>97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45</v>
      </c>
      <c r="X21" s="49" t="s">
        <v>161</v>
      </c>
      <c r="Y21" s="50">
        <v>98</v>
      </c>
      <c r="Z21" s="51" t="s">
        <v>68</v>
      </c>
      <c r="AF21"/>
    </row>
    <row r="22" spans="1:32" ht="15" customHeight="1">
      <c r="A22"/>
      <c r="B22"/>
      <c r="C22" s="14" t="s">
        <v>52</v>
      </c>
      <c r="D22" t="s">
        <v>121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46</v>
      </c>
      <c r="X22" s="49" t="s">
        <v>162</v>
      </c>
      <c r="Y22" s="50">
        <v>99</v>
      </c>
      <c r="Z22" s="51" t="s">
        <v>114</v>
      </c>
      <c r="AF22"/>
    </row>
    <row r="23" spans="1:32" ht="15" customHeight="1">
      <c r="A23"/>
      <c r="B23"/>
      <c r="C23" s="14" t="s">
        <v>54</v>
      </c>
      <c r="D23" s="67" t="s">
        <v>94</v>
      </c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W23" s="50">
        <v>51</v>
      </c>
      <c r="X23" s="51" t="s">
        <v>46</v>
      </c>
      <c r="Y23" s="50">
        <v>100</v>
      </c>
      <c r="Z23" s="51" t="s">
        <v>188</v>
      </c>
    </row>
    <row r="24" spans="1:32" ht="15" customHeight="1">
      <c r="A24"/>
      <c r="B24"/>
      <c r="C24" s="14">
        <v>3</v>
      </c>
      <c r="D24" s="67" t="s">
        <v>124</v>
      </c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W24" s="50">
        <v>52</v>
      </c>
      <c r="X24" s="51" t="s">
        <v>45</v>
      </c>
      <c r="Y24" s="62" t="s">
        <v>69</v>
      </c>
      <c r="Z24" s="63"/>
    </row>
    <row r="25" spans="1:32" ht="15" customHeight="1">
      <c r="A25"/>
      <c r="B25"/>
      <c r="C25" s="14">
        <v>4</v>
      </c>
      <c r="D25" t="s">
        <v>122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53</v>
      </c>
      <c r="X25" s="51" t="s">
        <v>44</v>
      </c>
      <c r="Y25" s="64"/>
      <c r="Z25" s="65"/>
    </row>
    <row r="26" spans="1:32" ht="15" customHeight="1">
      <c r="A26"/>
      <c r="B26"/>
      <c r="C26" s="14">
        <v>5</v>
      </c>
      <c r="D26" t="s">
        <v>123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54</v>
      </c>
      <c r="X26" s="51" t="s">
        <v>104</v>
      </c>
      <c r="Y26" s="50">
        <v>1</v>
      </c>
      <c r="Z26" s="56" t="s">
        <v>12</v>
      </c>
    </row>
    <row r="27" spans="1:32" ht="15" customHeight="1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55</v>
      </c>
      <c r="X27" s="51" t="s">
        <v>170</v>
      </c>
      <c r="Y27" s="50">
        <v>2</v>
      </c>
      <c r="Z27" s="56" t="s">
        <v>92</v>
      </c>
    </row>
    <row r="28" spans="1:32" ht="15" customHeight="1">
      <c r="A28"/>
      <c r="B28"/>
      <c r="C28" s="14" t="s">
        <v>57</v>
      </c>
      <c r="D28" s="67" t="s">
        <v>95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W28" s="56">
        <v>61</v>
      </c>
      <c r="X28" s="45" t="s">
        <v>171</v>
      </c>
      <c r="Y28" s="50">
        <v>3</v>
      </c>
      <c r="Z28" s="56" t="s">
        <v>125</v>
      </c>
    </row>
    <row r="29" spans="1:32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6">
        <v>62</v>
      </c>
      <c r="X29" s="45" t="s">
        <v>172</v>
      </c>
      <c r="Y29" s="50">
        <v>4</v>
      </c>
      <c r="Z29" s="56" t="s">
        <v>126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6">
        <v>63</v>
      </c>
      <c r="X30" s="45" t="s">
        <v>173</v>
      </c>
      <c r="Y30" s="50">
        <v>5</v>
      </c>
      <c r="Z30" s="56" t="s">
        <v>59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6">
        <v>64</v>
      </c>
      <c r="X31" s="45" t="s">
        <v>174</v>
      </c>
      <c r="Y31" s="50">
        <v>6</v>
      </c>
      <c r="Z31" s="56" t="s">
        <v>90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>
        <v>65</v>
      </c>
      <c r="X32" s="45" t="s">
        <v>175</v>
      </c>
      <c r="Y32" s="50">
        <v>7</v>
      </c>
      <c r="Z32" s="56" t="s">
        <v>11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>
        <v>66</v>
      </c>
      <c r="X33" s="45" t="s">
        <v>176</v>
      </c>
      <c r="Y33" s="50">
        <v>8</v>
      </c>
      <c r="Z33" s="56" t="s">
        <v>91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>
        <v>67</v>
      </c>
      <c r="X34" s="45" t="s">
        <v>177</v>
      </c>
      <c r="Y34" s="50">
        <v>9</v>
      </c>
      <c r="Z34" s="56" t="s">
        <v>66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>
        <v>68</v>
      </c>
      <c r="X35" s="45" t="s">
        <v>178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>
        <v>69</v>
      </c>
      <c r="X36" s="45" t="s">
        <v>179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>
        <v>70</v>
      </c>
      <c r="X37" s="45" t="s">
        <v>180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14"/>
      <c r="B46" s="57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14"/>
      <c r="B47" s="5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14"/>
      <c r="B48" s="57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14"/>
      <c r="B49" s="57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14"/>
      <c r="B50" s="57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W56">
        <v>128</v>
      </c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W57">
        <v>129</v>
      </c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W58">
        <v>130</v>
      </c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W59">
        <v>131</v>
      </c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W60">
        <v>132</v>
      </c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H133"/>
  <sheetViews>
    <sheetView topLeftCell="A16" zoomScale="70" zoomScaleNormal="70" workbookViewId="0">
      <selection activeCell="I33" sqref="I33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1"/>
      <c r="C1" s="51"/>
      <c r="D1" t="s">
        <v>10</v>
      </c>
      <c r="E1" s="51"/>
    </row>
    <row r="2" spans="1:5" ht="15" customHeight="1">
      <c r="A2">
        <v>1</v>
      </c>
      <c r="B2" s="51" t="s">
        <v>21</v>
      </c>
      <c r="C2" s="51" t="s">
        <v>15</v>
      </c>
      <c r="D2" s="37" t="str">
        <f>B2&amp;" "&amp;LEFT(C2,2)&amp;"."</f>
        <v>Vuletić Iv.</v>
      </c>
      <c r="E2" s="37" t="s">
        <v>12</v>
      </c>
    </row>
    <row r="3" spans="1:5">
      <c r="A3">
        <v>2</v>
      </c>
      <c r="B3" s="51" t="s">
        <v>30</v>
      </c>
      <c r="C3" s="51" t="s">
        <v>22</v>
      </c>
      <c r="D3" s="37" t="str">
        <f t="shared" ref="D3:D17" si="0">B3&amp;" "&amp;LEFT(C3,2)&amp;"."</f>
        <v>Župan  Ro.</v>
      </c>
      <c r="E3" s="37" t="s">
        <v>12</v>
      </c>
    </row>
    <row r="4" spans="1:5">
      <c r="A4">
        <v>3</v>
      </c>
      <c r="B4" s="51" t="s">
        <v>23</v>
      </c>
      <c r="C4" s="51" t="s">
        <v>24</v>
      </c>
      <c r="D4" s="37" t="str">
        <f t="shared" si="0"/>
        <v>Ahmetović Es.</v>
      </c>
      <c r="E4" s="37" t="s">
        <v>12</v>
      </c>
    </row>
    <row r="5" spans="1:5">
      <c r="A5">
        <v>4</v>
      </c>
      <c r="B5" s="51" t="s">
        <v>25</v>
      </c>
      <c r="C5" s="51" t="s">
        <v>26</v>
      </c>
      <c r="D5" s="37" t="str">
        <f t="shared" si="0"/>
        <v>Beraković Ml.</v>
      </c>
      <c r="E5" s="37" t="s">
        <v>12</v>
      </c>
    </row>
    <row r="6" spans="1:5">
      <c r="A6">
        <v>5</v>
      </c>
      <c r="B6" s="51" t="s">
        <v>30</v>
      </c>
      <c r="C6" s="51" t="s">
        <v>19</v>
      </c>
      <c r="D6" s="37" t="str">
        <f t="shared" si="0"/>
        <v>Župan  To.</v>
      </c>
      <c r="E6" s="37" t="s">
        <v>12</v>
      </c>
    </row>
    <row r="7" spans="1:5">
      <c r="A7">
        <v>6</v>
      </c>
      <c r="B7" s="51"/>
      <c r="C7" s="51"/>
      <c r="D7" s="37" t="str">
        <f t="shared" si="0"/>
        <v xml:space="preserve"> .</v>
      </c>
      <c r="E7" s="37" t="s">
        <v>12</v>
      </c>
    </row>
    <row r="8" spans="1:5">
      <c r="A8">
        <v>7</v>
      </c>
      <c r="B8" s="51"/>
      <c r="C8" s="51"/>
      <c r="D8" s="37" t="str">
        <f t="shared" si="0"/>
        <v xml:space="preserve"> .</v>
      </c>
      <c r="E8" s="37" t="s">
        <v>12</v>
      </c>
    </row>
    <row r="9" spans="1:5">
      <c r="A9">
        <v>8</v>
      </c>
      <c r="B9" s="51"/>
      <c r="C9" s="51"/>
      <c r="D9" s="37" t="str">
        <f t="shared" si="0"/>
        <v xml:space="preserve"> .</v>
      </c>
      <c r="E9" s="37" t="s">
        <v>12</v>
      </c>
    </row>
    <row r="10" spans="1:5">
      <c r="A10">
        <v>9</v>
      </c>
      <c r="B10" s="51"/>
      <c r="C10" s="51"/>
      <c r="D10" s="37" t="str">
        <f t="shared" si="0"/>
        <v xml:space="preserve"> .</v>
      </c>
      <c r="E10" s="37" t="s">
        <v>12</v>
      </c>
    </row>
    <row r="11" spans="1:5">
      <c r="A11">
        <v>10</v>
      </c>
      <c r="B11" s="51"/>
      <c r="C11" s="51"/>
      <c r="D11" s="37" t="str">
        <f t="shared" si="0"/>
        <v xml:space="preserve"> .</v>
      </c>
      <c r="E11" s="37" t="s">
        <v>12</v>
      </c>
    </row>
    <row r="12" spans="1: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>
      <c r="A18">
        <v>17</v>
      </c>
      <c r="B18" s="51"/>
      <c r="C18" s="51"/>
      <c r="D18" s="37"/>
      <c r="E18" s="53" t="s">
        <v>89</v>
      </c>
    </row>
    <row r="19" spans="1:5">
      <c r="A19">
        <v>18</v>
      </c>
      <c r="B19" s="51"/>
      <c r="C19" s="51"/>
      <c r="D19" s="37"/>
      <c r="E19" s="53" t="s">
        <v>89</v>
      </c>
    </row>
    <row r="20" spans="1:5">
      <c r="A20">
        <v>19</v>
      </c>
      <c r="B20" s="51"/>
      <c r="C20" s="51"/>
      <c r="D20" s="37"/>
      <c r="E20" s="53" t="s">
        <v>89</v>
      </c>
    </row>
    <row r="21" spans="1:5">
      <c r="A21">
        <v>20</v>
      </c>
      <c r="B21" s="51"/>
      <c r="C21" s="51"/>
      <c r="D21" s="37"/>
      <c r="E21" s="53" t="s">
        <v>89</v>
      </c>
    </row>
    <row r="22" spans="1: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>
      <c r="A25">
        <v>24</v>
      </c>
      <c r="B25" s="51" t="s">
        <v>138</v>
      </c>
      <c r="C25" s="51" t="s">
        <v>139</v>
      </c>
      <c r="D25" s="37" t="str">
        <f t="shared" si="1"/>
        <v>Bednjanec Ma.</v>
      </c>
      <c r="E25" s="54" t="s">
        <v>92</v>
      </c>
    </row>
    <row r="26" spans="1:5">
      <c r="A26">
        <v>25</v>
      </c>
      <c r="B26" s="51" t="s">
        <v>140</v>
      </c>
      <c r="C26" s="51" t="s">
        <v>14</v>
      </c>
      <c r="D26" s="37" t="str">
        <f t="shared" si="1"/>
        <v>Gavran An.</v>
      </c>
      <c r="E26" s="54" t="s">
        <v>92</v>
      </c>
    </row>
    <row r="27" spans="1: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>
      <c r="A32">
        <v>31</v>
      </c>
      <c r="B32" s="52" t="s">
        <v>132</v>
      </c>
      <c r="C32" s="52" t="s">
        <v>27</v>
      </c>
      <c r="D32" s="37" t="str">
        <f t="shared" si="1"/>
        <v>Soltoković Ti.</v>
      </c>
      <c r="E32" s="46" t="s">
        <v>125</v>
      </c>
    </row>
    <row r="33" spans="1:8">
      <c r="A33">
        <v>32</v>
      </c>
      <c r="B33" s="52" t="s">
        <v>133</v>
      </c>
      <c r="C33" s="52" t="s">
        <v>15</v>
      </c>
      <c r="D33" s="37" t="str">
        <f t="shared" si="1"/>
        <v>Jularić Iv.</v>
      </c>
      <c r="E33" s="46" t="s">
        <v>125</v>
      </c>
    </row>
    <row r="34" spans="1:8">
      <c r="A34">
        <v>33</v>
      </c>
      <c r="B34" s="52" t="s">
        <v>134</v>
      </c>
      <c r="C34" s="52" t="s">
        <v>118</v>
      </c>
      <c r="D34" s="37" t="str">
        <f t="shared" si="1"/>
        <v>Mršić Da.</v>
      </c>
      <c r="E34" s="46" t="s">
        <v>125</v>
      </c>
    </row>
    <row r="35" spans="1:8">
      <c r="A35">
        <v>34</v>
      </c>
      <c r="B35" s="52" t="s">
        <v>135</v>
      </c>
      <c r="C35" s="52" t="s">
        <v>130</v>
      </c>
      <c r="D35" s="37" t="str">
        <f t="shared" si="1"/>
        <v>Želinski An.</v>
      </c>
      <c r="E35" s="46" t="s">
        <v>125</v>
      </c>
    </row>
    <row r="36" spans="1:8">
      <c r="A36">
        <v>35</v>
      </c>
      <c r="B36" s="52" t="s">
        <v>136</v>
      </c>
      <c r="C36" s="52" t="s">
        <v>137</v>
      </c>
      <c r="D36" s="37" t="str">
        <f t="shared" si="1"/>
        <v>Brzić Ni.</v>
      </c>
      <c r="E36" s="46" t="s">
        <v>125</v>
      </c>
    </row>
    <row r="37" spans="1:8">
      <c r="A37">
        <v>36</v>
      </c>
      <c r="B37" s="52"/>
      <c r="C37" s="52"/>
      <c r="D37" s="37" t="str">
        <f t="shared" si="1"/>
        <v xml:space="preserve"> .</v>
      </c>
      <c r="E37" s="46" t="s">
        <v>125</v>
      </c>
    </row>
    <row r="38" spans="1:8">
      <c r="A38">
        <v>37</v>
      </c>
      <c r="B38" s="52"/>
      <c r="C38" s="52"/>
      <c r="D38" s="37" t="str">
        <f t="shared" si="1"/>
        <v xml:space="preserve"> .</v>
      </c>
      <c r="E38" s="46" t="s">
        <v>125</v>
      </c>
    </row>
    <row r="39" spans="1:8">
      <c r="A39">
        <v>38</v>
      </c>
      <c r="B39" s="52"/>
      <c r="C39" s="52"/>
      <c r="D39" s="37" t="str">
        <f t="shared" si="1"/>
        <v xml:space="preserve"> .</v>
      </c>
      <c r="E39" s="46" t="s">
        <v>125</v>
      </c>
    </row>
    <row r="40" spans="1:8">
      <c r="A40">
        <v>39</v>
      </c>
      <c r="B40" s="52"/>
      <c r="C40" s="52"/>
      <c r="D40" s="37" t="str">
        <f t="shared" si="1"/>
        <v xml:space="preserve"> .</v>
      </c>
      <c r="E40" s="46" t="s">
        <v>125</v>
      </c>
    </row>
    <row r="41" spans="1:8">
      <c r="A41">
        <v>40</v>
      </c>
      <c r="B41" s="52"/>
      <c r="C41" s="52"/>
      <c r="D41" s="37" t="str">
        <f t="shared" si="1"/>
        <v xml:space="preserve"> .</v>
      </c>
      <c r="E41" s="46" t="s">
        <v>125</v>
      </c>
    </row>
    <row r="42" spans="1:8">
      <c r="A42">
        <v>41</v>
      </c>
      <c r="B42" s="51" t="s">
        <v>127</v>
      </c>
      <c r="C42" s="51" t="s">
        <v>18</v>
      </c>
      <c r="D42" s="37" t="str">
        <f t="shared" si="1"/>
        <v>Štivić Jo.</v>
      </c>
      <c r="E42" s="45" t="s">
        <v>126</v>
      </c>
      <c r="G42" t="s">
        <v>80</v>
      </c>
      <c r="H42" t="s">
        <v>85</v>
      </c>
    </row>
    <row r="43" spans="1:8">
      <c r="A43">
        <v>42</v>
      </c>
      <c r="B43" s="51" t="s">
        <v>128</v>
      </c>
      <c r="C43" s="51" t="s">
        <v>29</v>
      </c>
      <c r="D43" s="37" t="str">
        <f t="shared" si="1"/>
        <v>Tambur Ne.</v>
      </c>
      <c r="E43" s="45" t="s">
        <v>126</v>
      </c>
      <c r="G43" t="s">
        <v>79</v>
      </c>
      <c r="H43" t="s">
        <v>29</v>
      </c>
    </row>
    <row r="44" spans="1:8">
      <c r="A44">
        <v>43</v>
      </c>
      <c r="B44" s="51" t="s">
        <v>129</v>
      </c>
      <c r="C44" s="51" t="s">
        <v>130</v>
      </c>
      <c r="D44" s="37" t="str">
        <f t="shared" si="1"/>
        <v>Dikanović An.</v>
      </c>
      <c r="E44" s="45" t="s">
        <v>126</v>
      </c>
      <c r="G44" t="s">
        <v>81</v>
      </c>
      <c r="H44" t="s">
        <v>33</v>
      </c>
    </row>
    <row r="45" spans="1:8">
      <c r="A45">
        <v>44</v>
      </c>
      <c r="B45" s="51" t="s">
        <v>129</v>
      </c>
      <c r="C45" s="51" t="s">
        <v>15</v>
      </c>
      <c r="D45" s="37" t="str">
        <f t="shared" si="1"/>
        <v>Dikanović Iv.</v>
      </c>
      <c r="E45" s="45" t="s">
        <v>126</v>
      </c>
      <c r="G45" t="s">
        <v>138</v>
      </c>
      <c r="H45" t="s">
        <v>139</v>
      </c>
    </row>
    <row r="46" spans="1:8">
      <c r="A46">
        <v>45</v>
      </c>
      <c r="B46" s="51" t="s">
        <v>129</v>
      </c>
      <c r="C46" s="51" t="s">
        <v>18</v>
      </c>
      <c r="D46" s="37" t="str">
        <f t="shared" si="1"/>
        <v>Dikanović Jo.</v>
      </c>
      <c r="E46" s="45" t="s">
        <v>126</v>
      </c>
      <c r="G46" t="s">
        <v>140</v>
      </c>
      <c r="H46" t="s">
        <v>14</v>
      </c>
    </row>
    <row r="47" spans="1:8">
      <c r="A47">
        <v>46</v>
      </c>
      <c r="B47" s="51" t="s">
        <v>131</v>
      </c>
      <c r="C47" s="51" t="s">
        <v>83</v>
      </c>
      <c r="D47" s="37" t="str">
        <f t="shared" si="1"/>
        <v>Vačić Že.</v>
      </c>
      <c r="E47" s="45" t="s">
        <v>126</v>
      </c>
    </row>
    <row r="48" spans="1:8">
      <c r="A48">
        <v>47</v>
      </c>
      <c r="B48" s="51"/>
      <c r="C48" s="51"/>
      <c r="D48" s="37" t="str">
        <f t="shared" si="1"/>
        <v xml:space="preserve"> .</v>
      </c>
      <c r="E48" s="45" t="s">
        <v>126</v>
      </c>
    </row>
    <row r="49" spans="1:5">
      <c r="A49">
        <v>48</v>
      </c>
      <c r="B49" s="51"/>
      <c r="C49" s="51"/>
      <c r="D49" s="37" t="str">
        <f t="shared" si="1"/>
        <v xml:space="preserve"> .</v>
      </c>
      <c r="E49" s="45" t="s">
        <v>126</v>
      </c>
    </row>
    <row r="50" spans="1:5">
      <c r="A50">
        <v>49</v>
      </c>
      <c r="B50" s="51"/>
      <c r="C50" s="51"/>
      <c r="D50" s="37" t="str">
        <f t="shared" si="1"/>
        <v xml:space="preserve"> .</v>
      </c>
      <c r="E50" s="45" t="s">
        <v>126</v>
      </c>
    </row>
    <row r="51" spans="1:5">
      <c r="A51">
        <v>50</v>
      </c>
      <c r="B51" s="51"/>
      <c r="C51" s="51"/>
      <c r="D51" s="37" t="str">
        <f t="shared" si="1"/>
        <v xml:space="preserve"> .</v>
      </c>
      <c r="E51" s="45" t="s">
        <v>126</v>
      </c>
    </row>
    <row r="52" spans="1:5">
      <c r="A52">
        <v>51</v>
      </c>
      <c r="B52" s="52" t="s">
        <v>34</v>
      </c>
      <c r="C52" s="52" t="s">
        <v>14</v>
      </c>
      <c r="D52" s="37" t="str">
        <f>B52&amp;" "&amp;LEFT(C52,2)&amp;"."</f>
        <v>Nožina  An.</v>
      </c>
      <c r="E52" s="55" t="s">
        <v>59</v>
      </c>
    </row>
    <row r="53" spans="1:5">
      <c r="A53">
        <v>52</v>
      </c>
      <c r="B53" s="52" t="s">
        <v>32</v>
      </c>
      <c r="C53" s="52" t="s">
        <v>33</v>
      </c>
      <c r="D53" s="37" t="str">
        <f>B53&amp;" "&amp;LEFT(C53,2)&amp;"."</f>
        <v>Jurakić Go.</v>
      </c>
      <c r="E53" s="55" t="s">
        <v>59</v>
      </c>
    </row>
    <row r="54" spans="1:5">
      <c r="A54">
        <v>53</v>
      </c>
      <c r="B54" s="52" t="s">
        <v>31</v>
      </c>
      <c r="C54" s="52" t="s">
        <v>17</v>
      </c>
      <c r="D54" s="37" t="str">
        <f>B54&amp;" "&amp;LEFT(C54,2)&amp;"."</f>
        <v>Oreč Ma.</v>
      </c>
      <c r="E54" s="55" t="s">
        <v>59</v>
      </c>
    </row>
    <row r="55" spans="1:5">
      <c r="A55">
        <v>54</v>
      </c>
      <c r="B55" s="52" t="s">
        <v>73</v>
      </c>
      <c r="C55" s="52" t="s">
        <v>29</v>
      </c>
      <c r="D55" s="37" t="str">
        <f>B55&amp;" "&amp;LEFT(C55,2)&amp;"."</f>
        <v>Babler Ne.</v>
      </c>
      <c r="E55" s="55" t="s">
        <v>59</v>
      </c>
    </row>
    <row r="56" spans="1:5">
      <c r="A56">
        <v>55</v>
      </c>
      <c r="B56" s="52" t="s">
        <v>117</v>
      </c>
      <c r="C56" s="52" t="s">
        <v>13</v>
      </c>
      <c r="D56" s="37" t="str">
        <f>B56&amp;" "&amp;LEFT(C56,2)&amp;"."</f>
        <v>Hinek  St.</v>
      </c>
      <c r="E56" s="55" t="s">
        <v>59</v>
      </c>
    </row>
    <row r="57" spans="1:5">
      <c r="A57">
        <v>56</v>
      </c>
      <c r="B57" s="52"/>
      <c r="C57" s="52"/>
      <c r="D57" s="37" t="str">
        <f t="shared" ref="D57:D61" si="2">B57&amp;" "&amp;LEFT(C57,2)&amp;"."</f>
        <v xml:space="preserve"> .</v>
      </c>
      <c r="E57" s="55" t="s">
        <v>59</v>
      </c>
    </row>
    <row r="58" spans="1:5">
      <c r="A58">
        <v>57</v>
      </c>
      <c r="B58" s="52"/>
      <c r="C58" s="52"/>
      <c r="D58" s="37" t="str">
        <f t="shared" si="2"/>
        <v xml:space="preserve"> .</v>
      </c>
      <c r="E58" s="55" t="s">
        <v>59</v>
      </c>
    </row>
    <row r="59" spans="1:5">
      <c r="A59">
        <v>58</v>
      </c>
      <c r="B59" s="52"/>
      <c r="C59" s="52"/>
      <c r="D59" s="37" t="str">
        <f t="shared" si="2"/>
        <v xml:space="preserve"> .</v>
      </c>
      <c r="E59" s="55" t="s">
        <v>59</v>
      </c>
    </row>
    <row r="60" spans="1:5">
      <c r="A60">
        <v>59</v>
      </c>
      <c r="B60" s="52"/>
      <c r="C60" s="52"/>
      <c r="D60" s="37" t="str">
        <f t="shared" si="2"/>
        <v xml:space="preserve"> .</v>
      </c>
      <c r="E60" s="55" t="s">
        <v>59</v>
      </c>
    </row>
    <row r="61" spans="1:5">
      <c r="A61">
        <v>60</v>
      </c>
      <c r="B61" s="52"/>
      <c r="C61" s="52"/>
      <c r="D61" s="37" t="str">
        <f t="shared" si="2"/>
        <v xml:space="preserve"> .</v>
      </c>
      <c r="E61" s="55" t="s">
        <v>59</v>
      </c>
    </row>
    <row r="62" spans="1:5">
      <c r="A62">
        <v>61</v>
      </c>
      <c r="B62" s="51" t="s">
        <v>141</v>
      </c>
      <c r="C62" s="51" t="s">
        <v>82</v>
      </c>
      <c r="D62" s="37" t="str">
        <f>B62&amp;" "&amp;LEFT(C62,2)&amp;"."</f>
        <v>Rečić Ma.</v>
      </c>
      <c r="E62" s="55" t="s">
        <v>90</v>
      </c>
    </row>
    <row r="63" spans="1:5">
      <c r="A63">
        <v>62</v>
      </c>
      <c r="B63" s="51" t="s">
        <v>142</v>
      </c>
      <c r="C63" s="51" t="s">
        <v>15</v>
      </c>
      <c r="D63" s="37" t="str">
        <f>B63&amp;" "&amp;LEFT(C63,2)&amp;"."</f>
        <v>Babić Iv.</v>
      </c>
      <c r="E63" s="55" t="s">
        <v>90</v>
      </c>
    </row>
    <row r="64" spans="1:5">
      <c r="A64">
        <v>63</v>
      </c>
      <c r="B64" s="51" t="s">
        <v>143</v>
      </c>
      <c r="C64" s="51" t="s">
        <v>16</v>
      </c>
      <c r="D64" s="37" t="str">
        <f>B64&amp;" "&amp;LEFT(C64,2)&amp;"."</f>
        <v>Rosandić Mi.</v>
      </c>
      <c r="E64" s="55" t="s">
        <v>90</v>
      </c>
    </row>
    <row r="65" spans="1:5">
      <c r="A65">
        <v>64</v>
      </c>
      <c r="B65" s="51" t="s">
        <v>144</v>
      </c>
      <c r="C65" s="51" t="s">
        <v>17</v>
      </c>
      <c r="D65" s="37" t="str">
        <f t="shared" ref="D65:D71" si="3">B65&amp;" "&amp;LEFT(C65,2)&amp;"."</f>
        <v>Šulter Ma.</v>
      </c>
      <c r="E65" s="55" t="s">
        <v>90</v>
      </c>
    </row>
    <row r="66" spans="1:5">
      <c r="A66">
        <v>65</v>
      </c>
      <c r="B66" s="51" t="s">
        <v>145</v>
      </c>
      <c r="C66" s="51" t="s">
        <v>17</v>
      </c>
      <c r="D66" s="37" t="str">
        <f t="shared" si="3"/>
        <v>Bošnjaković Ma.</v>
      </c>
      <c r="E66" s="55" t="s">
        <v>90</v>
      </c>
    </row>
    <row r="67" spans="1:5">
      <c r="A67">
        <v>66</v>
      </c>
      <c r="B67" s="51" t="s">
        <v>146</v>
      </c>
      <c r="C67" s="51" t="s">
        <v>17</v>
      </c>
      <c r="D67" s="37" t="str">
        <f t="shared" si="3"/>
        <v>Vinarić Ma.</v>
      </c>
      <c r="E67" s="55" t="s">
        <v>90</v>
      </c>
    </row>
    <row r="68" spans="1:5">
      <c r="A68">
        <v>67</v>
      </c>
      <c r="B68" s="51" t="s">
        <v>147</v>
      </c>
      <c r="C68" s="51" t="s">
        <v>85</v>
      </c>
      <c r="D68" s="37" t="str">
        <f t="shared" si="3"/>
        <v>Tomašević Ig.</v>
      </c>
      <c r="E68" s="55" t="s">
        <v>90</v>
      </c>
    </row>
    <row r="69" spans="1:5">
      <c r="A69">
        <v>68</v>
      </c>
      <c r="B69" s="51" t="s">
        <v>141</v>
      </c>
      <c r="C69" s="51" t="s">
        <v>148</v>
      </c>
      <c r="D69" s="37" t="str">
        <f t="shared" si="3"/>
        <v>Rečić Vl.</v>
      </c>
      <c r="E69" s="55" t="s">
        <v>90</v>
      </c>
    </row>
    <row r="70" spans="1:5">
      <c r="A70">
        <v>69</v>
      </c>
      <c r="B70" s="51" t="s">
        <v>149</v>
      </c>
      <c r="C70" s="51" t="s">
        <v>84</v>
      </c>
      <c r="D70" s="37" t="str">
        <f t="shared" si="3"/>
        <v>Živić Da.</v>
      </c>
      <c r="E70" s="55" t="s">
        <v>90</v>
      </c>
    </row>
    <row r="71" spans="1:5">
      <c r="A71">
        <v>70</v>
      </c>
      <c r="B71" s="51" t="s">
        <v>147</v>
      </c>
      <c r="C71" s="51" t="s">
        <v>33</v>
      </c>
      <c r="D71" s="37" t="str">
        <f t="shared" si="3"/>
        <v>Tomašević Go.</v>
      </c>
      <c r="E71" s="55" t="s">
        <v>90</v>
      </c>
    </row>
    <row r="72" spans="1:5">
      <c r="A72">
        <v>71</v>
      </c>
      <c r="B72" s="52" t="s">
        <v>71</v>
      </c>
      <c r="C72" s="52" t="s">
        <v>35</v>
      </c>
      <c r="D72" s="37" t="str">
        <f>B72&amp;" "&amp;LEFT(C72,2)&amp;"."</f>
        <v>Arbanas  Da.</v>
      </c>
      <c r="E72" s="47" t="s">
        <v>11</v>
      </c>
    </row>
    <row r="73" spans="1:5">
      <c r="A73">
        <v>72</v>
      </c>
      <c r="B73" s="52" t="s">
        <v>150</v>
      </c>
      <c r="C73" s="52" t="s">
        <v>37</v>
      </c>
      <c r="D73" s="37" t="str">
        <f>B73&amp;" "&amp;LEFT(C73,2)&amp;"."</f>
        <v>Dervišević Zl.</v>
      </c>
      <c r="E73" s="47" t="s">
        <v>11</v>
      </c>
    </row>
    <row r="74" spans="1:5">
      <c r="A74">
        <v>73</v>
      </c>
      <c r="B74" s="52" t="s">
        <v>72</v>
      </c>
      <c r="C74" s="52" t="s">
        <v>36</v>
      </c>
      <c r="D74" s="37" t="str">
        <f>B74&amp;" "&amp;LEFT(C74,2)&amp;"."</f>
        <v>Markovčić Vj.</v>
      </c>
      <c r="E74" s="47" t="s">
        <v>11</v>
      </c>
    </row>
    <row r="75" spans="1:5">
      <c r="A75">
        <v>74</v>
      </c>
      <c r="B75" s="52" t="s">
        <v>38</v>
      </c>
      <c r="C75" s="52" t="s">
        <v>39</v>
      </c>
      <c r="D75" s="37" t="str">
        <f>B75&amp;" "&amp;LEFT(C75,2)&amp;"."</f>
        <v>Dabić Da.</v>
      </c>
      <c r="E75" s="47" t="s">
        <v>11</v>
      </c>
    </row>
    <row r="76" spans="1:5">
      <c r="A76">
        <v>75</v>
      </c>
      <c r="B76" s="52" t="s">
        <v>98</v>
      </c>
      <c r="C76" s="52" t="s">
        <v>99</v>
      </c>
      <c r="D76" s="37" t="str">
        <f>B76&amp;" "&amp;LEFT(C76,2)&amp;"."</f>
        <v>Kolarević Lj.</v>
      </c>
      <c r="E76" s="47" t="s">
        <v>11</v>
      </c>
    </row>
    <row r="77" spans="1:5">
      <c r="A77">
        <v>76</v>
      </c>
      <c r="B77" s="52" t="s">
        <v>151</v>
      </c>
      <c r="C77" s="52" t="s">
        <v>20</v>
      </c>
      <c r="D77" s="37" t="str">
        <f t="shared" ref="D77:D101" si="4">B77&amp;" "&amp;LEFT(C77,2)&amp;"."</f>
        <v>Smuda  Ad.</v>
      </c>
      <c r="E77" s="47" t="s">
        <v>11</v>
      </c>
    </row>
    <row r="78" spans="1:5">
      <c r="A78">
        <v>77</v>
      </c>
      <c r="B78" s="52" t="s">
        <v>71</v>
      </c>
      <c r="C78" s="52" t="s">
        <v>18</v>
      </c>
      <c r="D78" s="37" t="str">
        <f t="shared" si="4"/>
        <v>Arbanas  Jo.</v>
      </c>
      <c r="E78" s="47" t="s">
        <v>11</v>
      </c>
    </row>
    <row r="79" spans="1:5">
      <c r="A79">
        <v>78</v>
      </c>
      <c r="B79" s="52"/>
      <c r="C79" s="52"/>
      <c r="D79" s="37" t="str">
        <f t="shared" si="4"/>
        <v xml:space="preserve"> .</v>
      </c>
      <c r="E79" s="47" t="s">
        <v>11</v>
      </c>
    </row>
    <row r="80" spans="1:5">
      <c r="A80">
        <v>79</v>
      </c>
      <c r="B80" s="52"/>
      <c r="C80" s="52"/>
      <c r="D80" s="37" t="str">
        <f t="shared" si="4"/>
        <v xml:space="preserve"> .</v>
      </c>
      <c r="E80" s="47" t="s">
        <v>11</v>
      </c>
    </row>
    <row r="81" spans="1:5">
      <c r="A81">
        <v>80</v>
      </c>
      <c r="B81" s="52"/>
      <c r="C81" s="52"/>
      <c r="D81" s="37" t="str">
        <f t="shared" si="4"/>
        <v xml:space="preserve"> .</v>
      </c>
      <c r="E81" s="47" t="s">
        <v>11</v>
      </c>
    </row>
    <row r="82" spans="1:5">
      <c r="A82">
        <v>81</v>
      </c>
      <c r="B82" s="51" t="s">
        <v>74</v>
      </c>
      <c r="C82" s="51" t="s">
        <v>83</v>
      </c>
      <c r="D82" s="37" t="str">
        <f t="shared" si="4"/>
        <v>Liović Že.</v>
      </c>
      <c r="E82" s="53" t="s">
        <v>91</v>
      </c>
    </row>
    <row r="83" spans="1:5">
      <c r="A83">
        <v>82</v>
      </c>
      <c r="B83" s="51" t="s">
        <v>75</v>
      </c>
      <c r="C83" s="51" t="s">
        <v>87</v>
      </c>
      <c r="D83" s="37" t="str">
        <f t="shared" si="4"/>
        <v>Martić Vi.</v>
      </c>
      <c r="E83" s="53" t="s">
        <v>91</v>
      </c>
    </row>
    <row r="84" spans="1:5">
      <c r="A84">
        <v>83</v>
      </c>
      <c r="B84" s="51" t="s">
        <v>76</v>
      </c>
      <c r="C84" s="51" t="s">
        <v>15</v>
      </c>
      <c r="D84" s="37" t="str">
        <f t="shared" si="4"/>
        <v>Rokić Iv.</v>
      </c>
      <c r="E84" s="53" t="s">
        <v>91</v>
      </c>
    </row>
    <row r="85" spans="1:5">
      <c r="A85">
        <v>84</v>
      </c>
      <c r="B85" s="51" t="s">
        <v>77</v>
      </c>
      <c r="C85" s="51" t="s">
        <v>88</v>
      </c>
      <c r="D85" s="37" t="str">
        <f t="shared" si="4"/>
        <v>Bagarić Zl.</v>
      </c>
      <c r="E85" s="53" t="s">
        <v>91</v>
      </c>
    </row>
    <row r="86" spans="1:5">
      <c r="A86">
        <v>85</v>
      </c>
      <c r="B86" s="51" t="s">
        <v>78</v>
      </c>
      <c r="C86" s="51" t="s">
        <v>22</v>
      </c>
      <c r="D86" s="37" t="str">
        <f t="shared" si="4"/>
        <v>Klobučar Ro.</v>
      </c>
      <c r="E86" s="53" t="s">
        <v>91</v>
      </c>
    </row>
    <row r="87" spans="1:5">
      <c r="A87">
        <v>86</v>
      </c>
      <c r="B87" s="51"/>
      <c r="C87" s="51"/>
      <c r="D87" s="37" t="str">
        <f t="shared" si="4"/>
        <v xml:space="preserve"> .</v>
      </c>
      <c r="E87" s="53" t="s">
        <v>91</v>
      </c>
    </row>
    <row r="88" spans="1:5">
      <c r="A88">
        <v>87</v>
      </c>
      <c r="B88" s="51"/>
      <c r="C88" s="51"/>
      <c r="D88" s="37" t="str">
        <f t="shared" si="4"/>
        <v xml:space="preserve"> .</v>
      </c>
      <c r="E88" s="53" t="s">
        <v>91</v>
      </c>
    </row>
    <row r="89" spans="1:5">
      <c r="A89">
        <v>88</v>
      </c>
      <c r="B89" s="51"/>
      <c r="C89" s="51"/>
      <c r="D89" s="37" t="str">
        <f t="shared" si="4"/>
        <v xml:space="preserve"> .</v>
      </c>
      <c r="E89" s="53" t="s">
        <v>91</v>
      </c>
    </row>
    <row r="90" spans="1:5">
      <c r="A90">
        <v>89</v>
      </c>
      <c r="B90" s="51"/>
      <c r="C90" s="51"/>
      <c r="D90" s="37" t="str">
        <f t="shared" si="4"/>
        <v xml:space="preserve"> .</v>
      </c>
      <c r="E90" s="53" t="s">
        <v>91</v>
      </c>
    </row>
    <row r="91" spans="1:5">
      <c r="A91">
        <v>90</v>
      </c>
      <c r="B91" s="51"/>
      <c r="C91" s="51"/>
      <c r="D91" s="37" t="str">
        <f t="shared" si="4"/>
        <v xml:space="preserve"> .</v>
      </c>
      <c r="E91" s="53" t="s">
        <v>91</v>
      </c>
    </row>
    <row r="92" spans="1:5">
      <c r="A92">
        <v>91</v>
      </c>
      <c r="B92" s="49" t="s">
        <v>152</v>
      </c>
      <c r="C92" s="49" t="s">
        <v>18</v>
      </c>
      <c r="D92" s="61" t="str">
        <f t="shared" si="4"/>
        <v>Čanić Jo.</v>
      </c>
      <c r="E92" s="53" t="s">
        <v>66</v>
      </c>
    </row>
    <row r="93" spans="1:5">
      <c r="A93">
        <v>92</v>
      </c>
      <c r="B93" s="49" t="s">
        <v>153</v>
      </c>
      <c r="C93" s="49" t="s">
        <v>62</v>
      </c>
      <c r="D93" s="61" t="str">
        <f t="shared" si="4"/>
        <v>Kabić Dr.</v>
      </c>
      <c r="E93" s="53" t="s">
        <v>66</v>
      </c>
    </row>
    <row r="94" spans="1:5">
      <c r="A94">
        <v>93</v>
      </c>
      <c r="B94" s="49" t="s">
        <v>152</v>
      </c>
      <c r="C94" s="49" t="s">
        <v>60</v>
      </c>
      <c r="D94" s="61" t="str">
        <f t="shared" si="4"/>
        <v>Čanić Do.</v>
      </c>
      <c r="E94" s="53" t="s">
        <v>66</v>
      </c>
    </row>
    <row r="95" spans="1:5">
      <c r="A95">
        <v>94</v>
      </c>
      <c r="B95" s="49" t="s">
        <v>154</v>
      </c>
      <c r="C95" s="49" t="s">
        <v>28</v>
      </c>
      <c r="D95" s="61" t="str">
        <f t="shared" si="4"/>
        <v>Zorko Ve.</v>
      </c>
      <c r="E95" s="53" t="s">
        <v>66</v>
      </c>
    </row>
    <row r="96" spans="1:5">
      <c r="A96">
        <v>95</v>
      </c>
      <c r="B96" s="49" t="s">
        <v>63</v>
      </c>
      <c r="C96" s="49" t="s">
        <v>86</v>
      </c>
      <c r="D96" s="61" t="str">
        <f t="shared" si="4"/>
        <v>Sarajčić To.</v>
      </c>
      <c r="E96" s="53" t="s">
        <v>66</v>
      </c>
    </row>
    <row r="97" spans="1:5">
      <c r="A97">
        <v>96</v>
      </c>
      <c r="B97" s="49" t="s">
        <v>155</v>
      </c>
      <c r="C97" s="49" t="s">
        <v>19</v>
      </c>
      <c r="D97" s="61" t="str">
        <f t="shared" si="4"/>
        <v>Puškarić To.</v>
      </c>
      <c r="E97" s="53" t="s">
        <v>66</v>
      </c>
    </row>
    <row r="98" spans="1:5">
      <c r="A98">
        <v>97</v>
      </c>
      <c r="B98" s="49" t="s">
        <v>70</v>
      </c>
      <c r="C98" s="49" t="s">
        <v>17</v>
      </c>
      <c r="D98" s="61" t="str">
        <f t="shared" si="4"/>
        <v>Jurić Ma.</v>
      </c>
      <c r="E98" s="53" t="s">
        <v>66</v>
      </c>
    </row>
    <row r="99" spans="1:5">
      <c r="A99">
        <v>98</v>
      </c>
      <c r="B99" s="49" t="s">
        <v>64</v>
      </c>
      <c r="C99" s="49" t="s">
        <v>65</v>
      </c>
      <c r="D99" s="61" t="str">
        <f t="shared" si="4"/>
        <v>Katinić Ti.</v>
      </c>
      <c r="E99" s="53" t="s">
        <v>66</v>
      </c>
    </row>
    <row r="100" spans="1:5">
      <c r="A100">
        <v>99</v>
      </c>
      <c r="B100" s="49" t="s">
        <v>93</v>
      </c>
      <c r="C100" s="49" t="s">
        <v>15</v>
      </c>
      <c r="D100" s="61" t="str">
        <f t="shared" si="4"/>
        <v>Dorić Iv.</v>
      </c>
      <c r="E100" s="53" t="s">
        <v>66</v>
      </c>
    </row>
    <row r="101" spans="1:5">
      <c r="A101">
        <v>100</v>
      </c>
      <c r="B101" s="49" t="s">
        <v>156</v>
      </c>
      <c r="C101" s="49" t="s">
        <v>61</v>
      </c>
      <c r="D101" s="61" t="str">
        <f t="shared" si="4"/>
        <v>Abramović Ma.</v>
      </c>
      <c r="E101" s="53" t="s">
        <v>66</v>
      </c>
    </row>
    <row r="102" spans="1:5">
      <c r="A102">
        <v>101</v>
      </c>
      <c r="B102" s="49"/>
      <c r="C102" s="49"/>
      <c r="D102" s="13" t="str">
        <f t="shared" ref="D102:D104" si="5">B102&amp;" "&amp;LEFT(C102,2)&amp;"."</f>
        <v xml:space="preserve"> .</v>
      </c>
      <c r="E102" s="53"/>
    </row>
    <row r="103" spans="1:5">
      <c r="A103">
        <v>102</v>
      </c>
      <c r="B103" s="49"/>
      <c r="C103" s="49"/>
      <c r="D103" s="13" t="str">
        <f t="shared" si="5"/>
        <v xml:space="preserve"> .</v>
      </c>
      <c r="E103" s="53"/>
    </row>
    <row r="104" spans="1:5">
      <c r="A104">
        <v>103</v>
      </c>
      <c r="B104" s="49"/>
      <c r="C104" s="49"/>
      <c r="D104" s="13" t="str">
        <f t="shared" si="5"/>
        <v xml:space="preserve"> .</v>
      </c>
      <c r="E104" s="53"/>
    </row>
    <row r="105" spans="1:5">
      <c r="A105">
        <v>104</v>
      </c>
      <c r="B105" s="49"/>
      <c r="C105" s="49"/>
      <c r="D105" s="13"/>
      <c r="E105" s="53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G19" sqref="G19"/>
    </sheetView>
  </sheetViews>
  <sheetFormatPr defaultRowHeight="15"/>
  <cols>
    <col min="1" max="1" width="5" customWidth="1"/>
    <col min="2" max="2" width="23.85546875" customWidth="1"/>
  </cols>
  <sheetData>
    <row r="1" spans="1:2">
      <c r="A1" s="51" t="s">
        <v>119</v>
      </c>
      <c r="B1" s="51" t="s">
        <v>7</v>
      </c>
    </row>
    <row r="2" spans="1:2">
      <c r="A2" s="50">
        <v>1</v>
      </c>
      <c r="B2" s="49" t="s">
        <v>12</v>
      </c>
    </row>
    <row r="3" spans="1:2">
      <c r="A3" s="50">
        <v>2</v>
      </c>
      <c r="B3" s="49" t="s">
        <v>92</v>
      </c>
    </row>
    <row r="4" spans="1:2">
      <c r="A4" s="50">
        <v>3</v>
      </c>
      <c r="B4" s="49" t="s">
        <v>125</v>
      </c>
    </row>
    <row r="5" spans="1:2">
      <c r="A5" s="50">
        <v>4</v>
      </c>
      <c r="B5" s="49" t="s">
        <v>126</v>
      </c>
    </row>
    <row r="6" spans="1:2">
      <c r="A6" s="50">
        <v>5</v>
      </c>
      <c r="B6" s="49" t="s">
        <v>59</v>
      </c>
    </row>
    <row r="7" spans="1:2">
      <c r="A7" s="50">
        <v>6</v>
      </c>
      <c r="B7" s="49" t="s">
        <v>90</v>
      </c>
    </row>
    <row r="8" spans="1:2">
      <c r="A8" s="50">
        <v>7</v>
      </c>
      <c r="B8" s="49" t="s">
        <v>11</v>
      </c>
    </row>
    <row r="9" spans="1:2">
      <c r="A9" s="50">
        <v>8</v>
      </c>
      <c r="B9" s="49" t="s">
        <v>91</v>
      </c>
    </row>
    <row r="10" spans="1:2">
      <c r="A10" s="50">
        <v>9</v>
      </c>
      <c r="B10" s="49" t="s">
        <v>66</v>
      </c>
    </row>
    <row r="11" spans="1:2">
      <c r="A11" s="50">
        <v>10</v>
      </c>
      <c r="B11" s="49" t="s">
        <v>120</v>
      </c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Korisnik</cp:lastModifiedBy>
  <cp:lastPrinted>2012-06-26T21:06:12Z</cp:lastPrinted>
  <dcterms:created xsi:type="dcterms:W3CDTF">2009-11-23T21:32:10Z</dcterms:created>
  <dcterms:modified xsi:type="dcterms:W3CDTF">2015-01-07T13:06:42Z</dcterms:modified>
</cp:coreProperties>
</file>