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5" yWindow="-15" windowWidth="9600" windowHeight="8625" tabRatio="526"/>
  </bookViews>
  <sheets>
    <sheet name="ZAPISNIK" sheetId="41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24519"/>
</workbook>
</file>

<file path=xl/calcChain.xml><?xml version="1.0" encoding="utf-8"?>
<calcChain xmlns="http://schemas.openxmlformats.org/spreadsheetml/2006/main">
  <c r="D101" i="2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17"/>
  <c r="D16"/>
  <c r="D15"/>
  <c r="D14"/>
  <c r="D13"/>
  <c r="D12"/>
  <c r="D11"/>
  <c r="D10"/>
  <c r="D9"/>
  <c r="D8"/>
  <c r="D7"/>
  <c r="D6"/>
  <c r="D5"/>
  <c r="D4"/>
  <c r="D3"/>
  <c r="D2"/>
  <c r="D6" i="41" l="1"/>
  <c r="D3"/>
  <c r="D4"/>
  <c r="D102" i="2" l="1"/>
  <c r="D103"/>
  <c r="D104"/>
  <c r="D11" i="41" l="1"/>
  <c r="E6"/>
  <c r="U1"/>
  <c r="S12"/>
  <c r="R12"/>
  <c r="Q12"/>
  <c r="P12"/>
  <c r="S11"/>
  <c r="R11"/>
  <c r="Q11"/>
  <c r="P11"/>
  <c r="S10"/>
  <c r="R10"/>
  <c r="Q10"/>
  <c r="P10"/>
  <c r="S9"/>
  <c r="R9"/>
  <c r="Q9"/>
  <c r="P9"/>
  <c r="S8"/>
  <c r="R8"/>
  <c r="Q8"/>
  <c r="P8"/>
  <c r="S7"/>
  <c r="R7"/>
  <c r="Q7"/>
  <c r="P7"/>
  <c r="S6"/>
  <c r="R6"/>
  <c r="Q6"/>
  <c r="P6"/>
  <c r="S5"/>
  <c r="R5"/>
  <c r="Q5"/>
  <c r="P5"/>
  <c r="S4"/>
  <c r="R4"/>
  <c r="Q4"/>
  <c r="P4"/>
  <c r="S3"/>
  <c r="R3"/>
  <c r="Q3"/>
  <c r="P3"/>
  <c r="D2"/>
  <c r="E2"/>
  <c r="E3"/>
  <c r="E4"/>
  <c r="D5"/>
  <c r="E5"/>
  <c r="D7"/>
  <c r="E7"/>
  <c r="D8"/>
  <c r="E8"/>
  <c r="D9"/>
  <c r="E9"/>
  <c r="D10"/>
  <c r="E10"/>
  <c r="E11"/>
  <c r="D12"/>
  <c r="E12"/>
  <c r="S2" l="1"/>
  <c r="U3"/>
  <c r="Q2"/>
  <c r="R2"/>
  <c r="P2"/>
  <c r="U4"/>
  <c r="U5" s="1"/>
  <c r="U6" s="1"/>
  <c r="U7" s="1"/>
  <c r="U8" s="1"/>
  <c r="U9" s="1"/>
  <c r="U10" s="1"/>
  <c r="U11" s="1"/>
  <c r="U12" s="1"/>
  <c r="U2" s="1"/>
  <c r="T3"/>
  <c r="T4" s="1"/>
  <c r="T5" s="1"/>
  <c r="T6" s="1"/>
  <c r="T7" s="1"/>
  <c r="T8" s="1"/>
  <c r="T9" s="1"/>
  <c r="T10" s="1"/>
  <c r="T11" s="1"/>
  <c r="T12" s="1"/>
  <c r="T2" s="1"/>
</calcChain>
</file>

<file path=xl/sharedStrings.xml><?xml version="1.0" encoding="utf-8"?>
<sst xmlns="http://schemas.openxmlformats.org/spreadsheetml/2006/main" count="349" uniqueCount="206">
  <si>
    <t>1. SET</t>
  </si>
  <si>
    <t>2. SET</t>
  </si>
  <si>
    <t>3. SET</t>
  </si>
  <si>
    <t>4. SET</t>
  </si>
  <si>
    <t>5. SET</t>
  </si>
  <si>
    <t>PAR</t>
  </si>
  <si>
    <t>R.br.</t>
  </si>
  <si>
    <t>Naziv</t>
  </si>
  <si>
    <t>PRAZNO</t>
  </si>
  <si>
    <t>KOLO:</t>
  </si>
  <si>
    <t>Parovi</t>
  </si>
  <si>
    <t>ALIBI</t>
  </si>
  <si>
    <t>SPIN</t>
  </si>
  <si>
    <t>Stjepan</t>
  </si>
  <si>
    <t>Antonio</t>
  </si>
  <si>
    <t>Ivan</t>
  </si>
  <si>
    <t>Miroslav</t>
  </si>
  <si>
    <t>Marko</t>
  </si>
  <si>
    <t>Josip</t>
  </si>
  <si>
    <t>Tomislav</t>
  </si>
  <si>
    <t>Adam</t>
  </si>
  <si>
    <t>Vuletić</t>
  </si>
  <si>
    <t>Robert</t>
  </si>
  <si>
    <t>Ahmetović</t>
  </si>
  <si>
    <t>Esad</t>
  </si>
  <si>
    <t>Beraković</t>
  </si>
  <si>
    <t>Mladen</t>
  </si>
  <si>
    <t>Tihomir</t>
  </si>
  <si>
    <t>Vedran</t>
  </si>
  <si>
    <t>Nenad</t>
  </si>
  <si>
    <t xml:space="preserve">Župan </t>
  </si>
  <si>
    <t>Oreč</t>
  </si>
  <si>
    <t>Jurakić</t>
  </si>
  <si>
    <t>Goran</t>
  </si>
  <si>
    <t xml:space="preserve">Nožina </t>
  </si>
  <si>
    <t>Darko</t>
  </si>
  <si>
    <t>Vjekoslav</t>
  </si>
  <si>
    <t>Zlatan</t>
  </si>
  <si>
    <t>Dabić</t>
  </si>
  <si>
    <t>Dario</t>
  </si>
  <si>
    <t>Dabić Da.</t>
  </si>
  <si>
    <t>Vuletić Iv.</t>
  </si>
  <si>
    <t>Ahmetović Es.</t>
  </si>
  <si>
    <t>Beraković Ml.</t>
  </si>
  <si>
    <t>Oreč Ma.</t>
  </si>
  <si>
    <t>Jurakić Go.</t>
  </si>
  <si>
    <t>Nožina  An.</t>
  </si>
  <si>
    <t>ŠIFRE IGRAČA I EKIPA</t>
  </si>
  <si>
    <t>REZERVE EKIPE B</t>
  </si>
  <si>
    <t>DATUM I MJESTO</t>
  </si>
  <si>
    <t>Kapetan A</t>
  </si>
  <si>
    <t>Kapetan B</t>
  </si>
  <si>
    <t>1.</t>
  </si>
  <si>
    <t xml:space="preserve"> se kolo a GORE DESNO se samo upiše po formuli</t>
  </si>
  <si>
    <t>2.</t>
  </si>
  <si>
    <t>6.</t>
  </si>
  <si>
    <t xml:space="preserve">Rezultat se upisuje po setovima </t>
  </si>
  <si>
    <t>7.</t>
  </si>
  <si>
    <t>REZERVE EKIPE A</t>
  </si>
  <si>
    <t>CB MARTEL</t>
  </si>
  <si>
    <t>Domagoj</t>
  </si>
  <si>
    <t>Marijo</t>
  </si>
  <si>
    <t>Drago</t>
  </si>
  <si>
    <t>Sarajčić</t>
  </si>
  <si>
    <t>Katinić</t>
  </si>
  <si>
    <t>Tin</t>
  </si>
  <si>
    <t>SIBINJ</t>
  </si>
  <si>
    <t>Župan  Ro.</t>
  </si>
  <si>
    <t>Katinić Ti.</t>
  </si>
  <si>
    <t>EKIPE</t>
  </si>
  <si>
    <t>Jurić</t>
  </si>
  <si>
    <t xml:space="preserve">Arbanas </t>
  </si>
  <si>
    <t>Markovčić</t>
  </si>
  <si>
    <t>Babler</t>
  </si>
  <si>
    <t>Liović</t>
  </si>
  <si>
    <t>Martić</t>
  </si>
  <si>
    <t>Rokić</t>
  </si>
  <si>
    <t>Bagarić</t>
  </si>
  <si>
    <t>Klobučar</t>
  </si>
  <si>
    <t>Lemajić</t>
  </si>
  <si>
    <t xml:space="preserve">Šaravanja </t>
  </si>
  <si>
    <t>Sekulić</t>
  </si>
  <si>
    <t>Mato</t>
  </si>
  <si>
    <t>Željko</t>
  </si>
  <si>
    <t>Damir</t>
  </si>
  <si>
    <t>Igor</t>
  </si>
  <si>
    <t>Toni</t>
  </si>
  <si>
    <t>Vinko</t>
  </si>
  <si>
    <t>Zlatko</t>
  </si>
  <si>
    <t>SLOBODAN</t>
  </si>
  <si>
    <t>SREDANCI</t>
  </si>
  <si>
    <t>EXTEH</t>
  </si>
  <si>
    <t>POŠTARI</t>
  </si>
  <si>
    <t>Dorić</t>
  </si>
  <si>
    <t>Crvena kućica- upišete šifru ekipe npr 1 Bekrije,2 CB Marteli i tako redom ovisno tko igra,a ime ekipe se samo upisuje</t>
  </si>
  <si>
    <t xml:space="preserve">Šifre igrača su napravljene po rednim brojevima ekipa </t>
  </si>
  <si>
    <t>Sarajčić To.</t>
  </si>
  <si>
    <t>Jurić Ma.</t>
  </si>
  <si>
    <t>Kolarević</t>
  </si>
  <si>
    <t>Ljuban</t>
  </si>
  <si>
    <t>Arbanas  Da.</t>
  </si>
  <si>
    <t>Markovčić Vj.</t>
  </si>
  <si>
    <t>Arbanas  Jo.</t>
  </si>
  <si>
    <t>Kolarević Lj.</t>
  </si>
  <si>
    <t>Babler Ne.</t>
  </si>
  <si>
    <t>Župan  To.</t>
  </si>
  <si>
    <t>Liović Že.</t>
  </si>
  <si>
    <t>Martić Vi.</t>
  </si>
  <si>
    <t>Rokić Iv.</t>
  </si>
  <si>
    <t>Bagarić Zl.</t>
  </si>
  <si>
    <t>Klobučar Ro.</t>
  </si>
  <si>
    <t>Lemajić Ne.</t>
  </si>
  <si>
    <t>Šaravanja  Ig.</t>
  </si>
  <si>
    <t>Sekulić Go.</t>
  </si>
  <si>
    <t>Dorić Iv.</t>
  </si>
  <si>
    <t>8.</t>
  </si>
  <si>
    <t>Od broja 101 do 104 su igrači koji ne mogu stati u normalne šifre.</t>
  </si>
  <si>
    <t xml:space="preserve">Hinek </t>
  </si>
  <si>
    <t>RB</t>
  </si>
  <si>
    <t>Prva kućica GORE LIJEVO  (Žute boje) upisuje se kolo koje se igra</t>
  </si>
  <si>
    <t>Zelene kućice u stupcu A su dva igrača parova  domaće ekipe, upisujete jednu šifru u svaku kućicu</t>
  </si>
  <si>
    <t>Plave kućice u stupcu A su dva igrača gostujuće ekipe, upisujete jednu šifru u svaku kućicu</t>
  </si>
  <si>
    <t>Žute kućice - stupac B upisujete šifre igrača domaće ekipe, a u stupcu C upisujete igrače gostujuće ekipe po šiframa</t>
  </si>
  <si>
    <t>Bednjanec</t>
  </si>
  <si>
    <t>Matteo</t>
  </si>
  <si>
    <t>Gavran</t>
  </si>
  <si>
    <t>Rečić</t>
  </si>
  <si>
    <t>Babić</t>
  </si>
  <si>
    <t>Rosandić</t>
  </si>
  <si>
    <t>Šulter</t>
  </si>
  <si>
    <t>Bošnjaković</t>
  </si>
  <si>
    <t>Vinarić</t>
  </si>
  <si>
    <t>Dervišević</t>
  </si>
  <si>
    <t xml:space="preserve">Smuda </t>
  </si>
  <si>
    <t>Čanić</t>
  </si>
  <si>
    <t>Kabić</t>
  </si>
  <si>
    <t>Zorko</t>
  </si>
  <si>
    <t>Puškarić</t>
  </si>
  <si>
    <t>Abramović</t>
  </si>
  <si>
    <t>Bednjanec Ma.</t>
  </si>
  <si>
    <t>Gavran An.</t>
  </si>
  <si>
    <t>Hinek  St.</t>
  </si>
  <si>
    <t>Rečić Ma.</t>
  </si>
  <si>
    <t>Babić Iv.</t>
  </si>
  <si>
    <t>Rosandić Mi.</t>
  </si>
  <si>
    <t>Šulter Ma.</t>
  </si>
  <si>
    <t>Bošnjaković Ma.</t>
  </si>
  <si>
    <t>Vinarić Ma.</t>
  </si>
  <si>
    <t>Dervišević Zl.</t>
  </si>
  <si>
    <t>Smuda  Ad.</t>
  </si>
  <si>
    <t>Čanić Jo.</t>
  </si>
  <si>
    <t>Kabić Dr.</t>
  </si>
  <si>
    <t>Čanić Do.</t>
  </si>
  <si>
    <t>Zorko Ve.</t>
  </si>
  <si>
    <t>Puškarić To.</t>
  </si>
  <si>
    <t>Abramović Ma.</t>
  </si>
  <si>
    <t>NATJECANJE :      N O V A    " L I G A  1. LIGA "</t>
  </si>
  <si>
    <t>BROD PLIN</t>
  </si>
  <si>
    <t>LUTALICE</t>
  </si>
  <si>
    <t>Slobodni u ovom kolu</t>
  </si>
  <si>
    <t xml:space="preserve">Sigurnjak </t>
  </si>
  <si>
    <t xml:space="preserve">Mrva </t>
  </si>
  <si>
    <t>Franjo</t>
  </si>
  <si>
    <t>Petrak</t>
  </si>
  <si>
    <t>Zoran</t>
  </si>
  <si>
    <t>Grgić</t>
  </si>
  <si>
    <t>Mario</t>
  </si>
  <si>
    <t>Dekanović</t>
  </si>
  <si>
    <t>Slavko</t>
  </si>
  <si>
    <t xml:space="preserve">Mrvelj </t>
  </si>
  <si>
    <t>Tino</t>
  </si>
  <si>
    <t>Kolar</t>
  </si>
  <si>
    <t>Krajina</t>
  </si>
  <si>
    <t xml:space="preserve">Vilenica </t>
  </si>
  <si>
    <t>Antonija</t>
  </si>
  <si>
    <t xml:space="preserve">Bošnjaković </t>
  </si>
  <si>
    <t>Marić</t>
  </si>
  <si>
    <t>Jurković</t>
  </si>
  <si>
    <t>Dalibor</t>
  </si>
  <si>
    <t>Relić</t>
  </si>
  <si>
    <t>Krznarić</t>
  </si>
  <si>
    <t>Bobinac</t>
  </si>
  <si>
    <t>Matija</t>
  </si>
  <si>
    <t xml:space="preserve">Buljan </t>
  </si>
  <si>
    <t>Kazimir</t>
  </si>
  <si>
    <t>EKIPA</t>
  </si>
  <si>
    <t>Sigurnjak  Ti.</t>
  </si>
  <si>
    <t>Mrva  Fr.</t>
  </si>
  <si>
    <t>Petrak Zo.</t>
  </si>
  <si>
    <t>Grgić Ma.</t>
  </si>
  <si>
    <t>Dekanović Sl.</t>
  </si>
  <si>
    <t>Mrvelj  Ti.</t>
  </si>
  <si>
    <t>Kolar Že.</t>
  </si>
  <si>
    <t>Krajina To.</t>
  </si>
  <si>
    <t>Vilenica  An.</t>
  </si>
  <si>
    <t>Bobinac Ma.</t>
  </si>
  <si>
    <t>Buljan  Ka.</t>
  </si>
  <si>
    <t>Bošnjaković  St.</t>
  </si>
  <si>
    <t>Marić Da.</t>
  </si>
  <si>
    <t>Jurković Da.</t>
  </si>
  <si>
    <t>Relić Mi.</t>
  </si>
  <si>
    <t>Krznarić Zo.</t>
  </si>
  <si>
    <t>Čanić J.</t>
  </si>
  <si>
    <t>Bobinac, Buljan</t>
  </si>
  <si>
    <t>24.3.2015., MD Budainka</t>
  </si>
  <si>
    <t>Arbanas</t>
  </si>
</sst>
</file>

<file path=xl/styles.xml><?xml version="1.0" encoding="utf-8"?>
<styleSheet xmlns="http://schemas.openxmlformats.org/spreadsheetml/2006/main">
  <numFmts count="1">
    <numFmt numFmtId="43" formatCode="_-* #,##0.00\ _k_n_-;\-* #,##0.00\ _k_n_-;_-* &quot;-&quot;??\ _k_n_-;_-@_-"/>
  </numFmts>
  <fonts count="13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4EC0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1" fillId="0" borderId="0"/>
    <xf numFmtId="43" fontId="11" fillId="0" borderId="0" applyFont="0" applyFill="0" applyBorder="0" applyAlignment="0" applyProtection="0"/>
  </cellStyleXfs>
  <cellXfs count="81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9" borderId="1" xfId="0" quotePrefix="1" applyFill="1" applyBorder="1" applyProtection="1"/>
    <xf numFmtId="0" fontId="0" fillId="9" borderId="1" xfId="0" quotePrefix="1" applyFill="1" applyBorder="1"/>
    <xf numFmtId="0" fontId="0" fillId="10" borderId="0" xfId="0" applyFill="1" applyBorder="1" applyAlignment="1">
      <alignment horizontal="center" vertical="distributed"/>
    </xf>
    <xf numFmtId="0" fontId="0" fillId="11" borderId="0" xfId="0" applyFill="1"/>
    <xf numFmtId="0" fontId="0" fillId="0" borderId="0" xfId="0" applyAlignment="1">
      <alignment horizontal="center"/>
    </xf>
    <xf numFmtId="0" fontId="2" fillId="1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46" fontId="8" fillId="13" borderId="2" xfId="0" applyNumberFormat="1" applyFont="1" applyFill="1" applyBorder="1" applyAlignment="1">
      <alignment horizontal="center" vertical="center"/>
    </xf>
    <xf numFmtId="0" fontId="8" fillId="13" borderId="3" xfId="0" applyFont="1" applyFill="1" applyBorder="1" applyAlignment="1">
      <alignment horizontal="center" vertical="center"/>
    </xf>
    <xf numFmtId="0" fontId="0" fillId="13" borderId="4" xfId="0" applyFill="1" applyBorder="1"/>
    <xf numFmtId="0" fontId="9" fillId="13" borderId="2" xfId="0" applyFont="1" applyFill="1" applyBorder="1" applyAlignment="1"/>
    <xf numFmtId="0" fontId="5" fillId="13" borderId="2" xfId="0" applyFont="1" applyFill="1" applyBorder="1"/>
    <xf numFmtId="0" fontId="0" fillId="14" borderId="1" xfId="0" applyFill="1" applyBorder="1" applyAlignment="1" applyProtection="1">
      <alignment horizontal="center"/>
      <protection locked="0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0" fontId="4" fillId="6" borderId="6" xfId="0" quotePrefix="1" applyFont="1" applyFill="1" applyBorder="1" applyAlignment="1">
      <alignment horizontal="center" vertical="center"/>
    </xf>
    <xf numFmtId="3" fontId="0" fillId="12" borderId="5" xfId="0" quotePrefix="1" applyNumberFormat="1" applyFill="1" applyBorder="1" applyAlignment="1">
      <alignment horizontal="center" vertical="center"/>
    </xf>
    <xf numFmtId="3" fontId="7" fillId="12" borderId="6" xfId="0" applyNumberFormat="1" applyFon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1" fontId="6" fillId="12" borderId="5" xfId="0" quotePrefix="1" applyNumberFormat="1" applyFont="1" applyFill="1" applyBorder="1" applyAlignment="1">
      <alignment horizontal="center"/>
    </xf>
    <xf numFmtId="0" fontId="4" fillId="6" borderId="5" xfId="0" quotePrefix="1" applyNumberFormat="1" applyFont="1" applyFill="1" applyBorder="1" applyAlignment="1">
      <alignment horizontal="center" vertical="center"/>
    </xf>
    <xf numFmtId="3" fontId="10" fillId="12" borderId="5" xfId="0" quotePrefix="1" applyNumberFormat="1" applyFont="1" applyFill="1" applyBorder="1" applyAlignment="1">
      <alignment horizontal="center" vertical="center"/>
    </xf>
    <xf numFmtId="3" fontId="10" fillId="12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3" fontId="0" fillId="12" borderId="6" xfId="0" quotePrefix="1" applyNumberFormat="1" applyFill="1" applyBorder="1" applyAlignment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12" fillId="9" borderId="7" xfId="0" applyFont="1" applyFill="1" applyBorder="1" applyAlignment="1"/>
    <xf numFmtId="0" fontId="2" fillId="15" borderId="1" xfId="0" applyFont="1" applyFill="1" applyBorder="1" applyAlignment="1" applyProtection="1">
      <alignment horizontal="center"/>
      <protection locked="0"/>
    </xf>
    <xf numFmtId="0" fontId="2" fillId="15" borderId="1" xfId="0" applyFont="1" applyFill="1" applyBorder="1" applyAlignment="1" applyProtection="1">
      <alignment horizontal="center" vertical="center"/>
      <protection locked="0"/>
    </xf>
    <xf numFmtId="0" fontId="12" fillId="13" borderId="7" xfId="0" applyFont="1" applyFill="1" applyBorder="1" applyAlignment="1" applyProtection="1">
      <alignment horizontal="center"/>
      <protection locked="0"/>
    </xf>
    <xf numFmtId="0" fontId="0" fillId="8" borderId="1" xfId="0" applyFont="1" applyFill="1" applyBorder="1" applyAlignment="1" applyProtection="1">
      <alignment horizontal="center"/>
      <protection locked="0"/>
    </xf>
    <xf numFmtId="0" fontId="0" fillId="13" borderId="1" xfId="0" applyFont="1" applyFill="1" applyBorder="1" applyAlignment="1" applyProtection="1">
      <alignment horizontal="center"/>
    </xf>
    <xf numFmtId="0" fontId="0" fillId="11" borderId="1" xfId="0" applyFill="1" applyBorder="1"/>
    <xf numFmtId="0" fontId="0" fillId="17" borderId="1" xfId="0" applyFill="1" applyBorder="1"/>
    <xf numFmtId="0" fontId="0" fillId="2" borderId="1" xfId="0" applyFill="1" applyBorder="1"/>
    <xf numFmtId="0" fontId="0" fillId="18" borderId="1" xfId="0" applyFill="1" applyBorder="1" applyAlignment="1">
      <alignment horizontal="center"/>
    </xf>
    <xf numFmtId="0" fontId="0" fillId="18" borderId="1" xfId="0" applyFill="1" applyBorder="1"/>
    <xf numFmtId="0" fontId="0" fillId="8" borderId="1" xfId="0" applyFill="1" applyBorder="1" applyAlignment="1">
      <alignment horizontal="center"/>
    </xf>
    <xf numFmtId="0" fontId="0" fillId="8" borderId="1" xfId="0" applyFill="1" applyBorder="1"/>
    <xf numFmtId="0" fontId="0" fillId="20" borderId="1" xfId="0" applyFill="1" applyBorder="1"/>
    <xf numFmtId="0" fontId="0" fillId="0" borderId="1" xfId="0" applyBorder="1"/>
    <xf numFmtId="0" fontId="0" fillId="12" borderId="1" xfId="0" applyFill="1" applyBorder="1"/>
    <xf numFmtId="0" fontId="0" fillId="21" borderId="1" xfId="0" applyFill="1" applyBorder="1"/>
    <xf numFmtId="0" fontId="0" fillId="11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16" borderId="1" xfId="0" applyFill="1" applyBorder="1" applyAlignment="1" applyProtection="1">
      <alignment horizontal="center" vertical="center"/>
      <protection locked="0"/>
    </xf>
    <xf numFmtId="0" fontId="12" fillId="8" borderId="7" xfId="0" applyFont="1" applyFill="1" applyBorder="1" applyAlignment="1" applyProtection="1">
      <alignment horizontal="center"/>
      <protection locked="0"/>
    </xf>
    <xf numFmtId="0" fontId="0" fillId="22" borderId="1" xfId="0" applyFill="1" applyBorder="1" applyAlignment="1" applyProtection="1">
      <alignment horizontal="center"/>
      <protection locked="0"/>
    </xf>
    <xf numFmtId="0" fontId="0" fillId="7" borderId="0" xfId="0" applyFill="1"/>
    <xf numFmtId="0" fontId="0" fillId="19" borderId="11" xfId="0" applyFill="1" applyBorder="1" applyAlignment="1">
      <alignment horizontal="center" vertical="center"/>
    </xf>
    <xf numFmtId="0" fontId="0" fillId="19" borderId="12" xfId="0" applyFill="1" applyBorder="1" applyAlignment="1">
      <alignment horizontal="center" vertical="center"/>
    </xf>
    <xf numFmtId="0" fontId="0" fillId="19" borderId="4" xfId="0" applyFill="1" applyBorder="1" applyAlignment="1">
      <alignment horizontal="center" vertical="center"/>
    </xf>
    <xf numFmtId="0" fontId="0" fillId="19" borderId="3" xfId="0" applyFill="1" applyBorder="1" applyAlignment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15" borderId="1" xfId="0" applyFill="1" applyBorder="1" applyAlignment="1">
      <alignment horizontal="center"/>
    </xf>
    <xf numFmtId="0" fontId="8" fillId="13" borderId="2" xfId="0" applyFont="1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0" fontId="0" fillId="12" borderId="9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Protection="1"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</cellXfs>
  <cellStyles count="3">
    <cellStyle name="Normalno 2" xfId="1"/>
    <cellStyle name="Obično" xfId="0" builtinId="0"/>
    <cellStyle name="Zarez 2" xfId="2"/>
  </cellStyles>
  <dxfs count="0"/>
  <tableStyles count="0" defaultTableStyle="TableStyleMedium9" defaultPivotStyle="PivotStyleLight16"/>
  <colors>
    <mruColors>
      <color rgb="FFECEF7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%20HL%20ISTOK%20KONA&#268;AN%20PRIJEDLOG%20ZAKON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31F744"/>
  </sheetPr>
  <dimension ref="A1:AF98"/>
  <sheetViews>
    <sheetView tabSelected="1" zoomScale="80" zoomScaleNormal="80" workbookViewId="0">
      <selection activeCell="A5" sqref="A5"/>
    </sheetView>
  </sheetViews>
  <sheetFormatPr defaultRowHeight="15"/>
  <cols>
    <col min="1" max="2" width="3.7109375" style="38" customWidth="1"/>
    <col min="3" max="3" width="4.7109375" style="1" customWidth="1"/>
    <col min="4" max="4" width="31.4257812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28515625" customWidth="1"/>
    <col min="23" max="23" width="4.85546875" customWidth="1"/>
    <col min="24" max="24" width="16" style="14" customWidth="1"/>
    <col min="25" max="25" width="4.42578125" style="14" customWidth="1"/>
    <col min="26" max="26" width="21" customWidth="1"/>
    <col min="27" max="27" width="3.7109375" customWidth="1"/>
    <col min="28" max="28" width="4.5703125" customWidth="1"/>
    <col min="29" max="29" width="4.7109375" customWidth="1"/>
    <col min="30" max="31" width="3.28515625" customWidth="1"/>
    <col min="32" max="32" width="14.7109375" style="16" customWidth="1"/>
    <col min="33" max="33" width="3.28515625" customWidth="1"/>
    <col min="34" max="34" width="3.85546875" customWidth="1"/>
    <col min="35" max="35" width="5.28515625" customWidth="1"/>
    <col min="36" max="36" width="5.42578125" customWidth="1"/>
    <col min="37" max="37" width="5" customWidth="1"/>
    <col min="38" max="38" width="6.7109375" customWidth="1"/>
    <col min="39" max="39" width="5.7109375" customWidth="1"/>
    <col min="40" max="40" width="7.140625" customWidth="1"/>
    <col min="41" max="41" width="7.28515625" customWidth="1"/>
    <col min="42" max="42" width="8.5703125" customWidth="1"/>
  </cols>
  <sheetData>
    <row r="1" spans="1:32" ht="20.100000000000001" customHeight="1">
      <c r="A1" s="59">
        <v>4</v>
      </c>
      <c r="B1" s="42"/>
      <c r="C1" s="19"/>
      <c r="D1" s="69" t="s">
        <v>156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20"/>
      <c r="P1" s="20"/>
      <c r="Q1" s="20"/>
      <c r="R1" s="20"/>
      <c r="S1" s="21"/>
      <c r="T1" s="17" t="s">
        <v>9</v>
      </c>
      <c r="U1" s="18">
        <f>+A1</f>
        <v>4</v>
      </c>
      <c r="W1" s="68" t="s">
        <v>47</v>
      </c>
      <c r="X1" s="68"/>
      <c r="Y1" s="68"/>
      <c r="Z1" s="68"/>
    </row>
    <row r="2" spans="1:32" ht="15" customHeight="1">
      <c r="A2" s="39"/>
      <c r="B2" s="40">
        <v>8</v>
      </c>
      <c r="C2" s="41">
        <v>6</v>
      </c>
      <c r="D2" s="15" t="str">
        <f>VLOOKUP(B2,EKIPA,2)</f>
        <v>ALIBI</v>
      </c>
      <c r="E2" s="15" t="str">
        <f>VLOOKUP(C2,EKIPA,2)</f>
        <v>SIBINJ</v>
      </c>
      <c r="F2" s="70" t="s">
        <v>0</v>
      </c>
      <c r="G2" s="71"/>
      <c r="H2" s="70" t="s">
        <v>1</v>
      </c>
      <c r="I2" s="71"/>
      <c r="J2" s="70" t="s">
        <v>2</v>
      </c>
      <c r="K2" s="71"/>
      <c r="L2" s="70" t="s">
        <v>3</v>
      </c>
      <c r="M2" s="71"/>
      <c r="N2" s="70" t="s">
        <v>4</v>
      </c>
      <c r="O2" s="71"/>
      <c r="P2" s="26">
        <f>SUM(P3:P12)</f>
        <v>357</v>
      </c>
      <c r="Q2" s="35">
        <f>SUM(Q3:Q12)</f>
        <v>410</v>
      </c>
      <c r="R2" s="31">
        <f>SUM(R3:R12)</f>
        <v>17</v>
      </c>
      <c r="S2" s="32">
        <f>SUM(S3:S12)</f>
        <v>26</v>
      </c>
      <c r="T2" s="29">
        <f>T12</f>
        <v>2</v>
      </c>
      <c r="U2" s="27">
        <f>U12</f>
        <v>8</v>
      </c>
      <c r="W2" s="50">
        <v>1</v>
      </c>
      <c r="X2" s="51" t="s">
        <v>46</v>
      </c>
      <c r="Y2" s="56">
        <v>61</v>
      </c>
      <c r="Z2" s="45" t="s">
        <v>150</v>
      </c>
    </row>
    <row r="3" spans="1:32" ht="15" customHeight="1">
      <c r="A3" s="14"/>
      <c r="B3" s="43">
        <v>82</v>
      </c>
      <c r="C3" s="43">
        <v>64</v>
      </c>
      <c r="D3" s="7" t="str">
        <f>IF(B3=0,"A","A  "&amp;VLOOKUP(B3,IGRACI,2)&amp;" "&amp;VLOOKUP(B3,IGRACI,3))</f>
        <v>A  Dervišević Zlatan</v>
      </c>
      <c r="E3" s="7" t="str">
        <f>IF(C3=0,"X","X  "&amp;VLOOKUP(C3,IGRACI,2)&amp;" "&amp;VLOOKUP(C3,IGRACI,3))</f>
        <v>X  Zorko Vedran</v>
      </c>
      <c r="F3" s="23">
        <v>11</v>
      </c>
      <c r="G3" s="24">
        <v>6</v>
      </c>
      <c r="H3" s="23">
        <v>10</v>
      </c>
      <c r="I3" s="24">
        <v>12</v>
      </c>
      <c r="J3" s="23">
        <v>3</v>
      </c>
      <c r="K3" s="24">
        <v>11</v>
      </c>
      <c r="L3" s="23">
        <v>11</v>
      </c>
      <c r="M3" s="24">
        <v>9</v>
      </c>
      <c r="N3" s="23">
        <v>7</v>
      </c>
      <c r="O3" s="24">
        <v>11</v>
      </c>
      <c r="P3" s="28">
        <f>F3+H3+J3+L3+N3</f>
        <v>42</v>
      </c>
      <c r="Q3" s="36">
        <f>G3+I3+K3+M3+O3</f>
        <v>49</v>
      </c>
      <c r="R3" s="33">
        <f t="shared" ref="R3:R12" si="0">IF(F3=G3,0,IF(F3&gt;G3,1,0))+IF(H3=I3,0,IF(H3&gt;I3,1,0))+IF(J3=K3,0,IF(J3&gt;K3,1,0))+IF(L3=M3,0,IF(L3&gt;M3,1,0))+IF(N3=O3,0,IF(N3&gt;O3,1,0))</f>
        <v>2</v>
      </c>
      <c r="S3" s="34">
        <f t="shared" ref="S3:S12" si="1">IF(F3=G3,0,IF(F3&gt;G3,0,1))+IF(H3=I3,0,IF(H3&gt;I3,0,1))+IF(J3=K3,0,IF(J3&gt;K3,0,1))+IF(L3=M3,0,IF(L3&gt;M3,0,1))+IF(N3=O3,0,IF(N3&gt;O3,0,1))</f>
        <v>3</v>
      </c>
      <c r="T3" s="30">
        <f>IF(R3=S3,0,IF(R3&gt;S3,1,0))</f>
        <v>0</v>
      </c>
      <c r="U3" s="25">
        <f>IF(R3=S3,0,IF(R3&gt;S3,0,1))</f>
        <v>1</v>
      </c>
      <c r="W3" s="50">
        <v>2</v>
      </c>
      <c r="X3" s="51" t="s">
        <v>45</v>
      </c>
      <c r="Y3" s="56">
        <v>62</v>
      </c>
      <c r="Z3" s="45" t="s">
        <v>151</v>
      </c>
    </row>
    <row r="4" spans="1:32" ht="15" customHeight="1">
      <c r="A4" s="14"/>
      <c r="B4" s="43">
        <v>83</v>
      </c>
      <c r="C4" s="43">
        <v>61</v>
      </c>
      <c r="D4" s="7" t="str">
        <f>IF(B4=0,"B","B  "&amp;VLOOKUP(B4,IGRACI,2)&amp;" "&amp;VLOOKUP(B4,IGRACI,3))</f>
        <v>B  Markovčić Vjekoslav</v>
      </c>
      <c r="E4" s="7" t="str">
        <f>IF(C4=0,"Y","Y  "&amp;VLOOKUP(C4,IGRACI,2)&amp;" "&amp;VLOOKUP(C4,IGRACI,3))</f>
        <v>Y  Čanić Josip</v>
      </c>
      <c r="F4" s="23">
        <v>4</v>
      </c>
      <c r="G4" s="24">
        <v>11</v>
      </c>
      <c r="H4" s="23">
        <v>11</v>
      </c>
      <c r="I4" s="24">
        <v>6</v>
      </c>
      <c r="J4" s="23">
        <v>11</v>
      </c>
      <c r="K4" s="24">
        <v>6</v>
      </c>
      <c r="L4" s="23">
        <v>7</v>
      </c>
      <c r="M4" s="24">
        <v>11</v>
      </c>
      <c r="N4" s="23">
        <v>6</v>
      </c>
      <c r="O4" s="24">
        <v>11</v>
      </c>
      <c r="P4" s="28">
        <f t="shared" ref="P4:Q12" si="2">F4+H4+J4+L4+N4</f>
        <v>39</v>
      </c>
      <c r="Q4" s="36">
        <f t="shared" si="2"/>
        <v>45</v>
      </c>
      <c r="R4" s="33">
        <f t="shared" si="0"/>
        <v>2</v>
      </c>
      <c r="S4" s="34">
        <f t="shared" si="1"/>
        <v>3</v>
      </c>
      <c r="T4" s="30">
        <f t="shared" ref="T4:T12" si="3">IF(R4=S4,0,IF(R4&gt;S4,1,0))+T3</f>
        <v>0</v>
      </c>
      <c r="U4" s="25">
        <f t="shared" ref="U4:U12" si="4">IF(R4=S4,0,IF(R4&gt;S4,0,1))+U3</f>
        <v>2</v>
      </c>
      <c r="W4" s="50">
        <v>3</v>
      </c>
      <c r="X4" s="51" t="s">
        <v>44</v>
      </c>
      <c r="Y4" s="56">
        <v>63</v>
      </c>
      <c r="Z4" s="45" t="s">
        <v>152</v>
      </c>
    </row>
    <row r="5" spans="1:32" ht="15" customHeight="1">
      <c r="A5" s="58">
        <v>83</v>
      </c>
      <c r="B5" s="43">
        <v>81</v>
      </c>
      <c r="C5" s="43">
        <v>63</v>
      </c>
      <c r="D5" s="8" t="str">
        <f>IF(B5=0,"C","C  "&amp;VLOOKUP(B5,IGRACI,2)&amp;" "&amp;VLOOKUP(B5,IGRACI,3))</f>
        <v>C  Arbanas  Darko</v>
      </c>
      <c r="E5" s="7" t="str">
        <f>IF(C5=0,"Z","Z  "&amp;VLOOKUP(C5,IGRACI,2)&amp;" "&amp;VLOOKUP(C5,IGRACI,3))</f>
        <v>Z  Čanić Domagoj</v>
      </c>
      <c r="F5" s="23">
        <v>4</v>
      </c>
      <c r="G5" s="24">
        <v>11</v>
      </c>
      <c r="H5" s="23">
        <v>11</v>
      </c>
      <c r="I5" s="24">
        <v>7</v>
      </c>
      <c r="J5" s="23">
        <v>9</v>
      </c>
      <c r="K5" s="24">
        <v>11</v>
      </c>
      <c r="L5" s="23">
        <v>11</v>
      </c>
      <c r="M5" s="24">
        <v>8</v>
      </c>
      <c r="N5" s="23">
        <v>6</v>
      </c>
      <c r="O5" s="24">
        <v>11</v>
      </c>
      <c r="P5" s="28">
        <f t="shared" si="2"/>
        <v>41</v>
      </c>
      <c r="Q5" s="36">
        <f t="shared" si="2"/>
        <v>48</v>
      </c>
      <c r="R5" s="33">
        <f t="shared" si="0"/>
        <v>2</v>
      </c>
      <c r="S5" s="34">
        <f t="shared" si="1"/>
        <v>3</v>
      </c>
      <c r="T5" s="30">
        <f t="shared" si="3"/>
        <v>0</v>
      </c>
      <c r="U5" s="25">
        <f t="shared" si="4"/>
        <v>3</v>
      </c>
      <c r="W5" s="50">
        <v>4</v>
      </c>
      <c r="X5" s="51" t="s">
        <v>104</v>
      </c>
      <c r="Y5" s="56">
        <v>64</v>
      </c>
      <c r="Z5" s="45" t="s">
        <v>153</v>
      </c>
    </row>
    <row r="6" spans="1:32" ht="15" customHeight="1">
      <c r="A6" s="22">
        <v>81</v>
      </c>
      <c r="B6" s="44" t="s">
        <v>5</v>
      </c>
      <c r="C6" s="44" t="s">
        <v>5</v>
      </c>
      <c r="D6" s="10" t="str">
        <f>VLOOKUP(A5,IGRACI,2)&amp;" "&amp;LEFT(VLOOKUP(A5,IGRACI,3),2)&amp;"./"&amp;VLOOKUP(A6,IGRACI,2)&amp;" "&amp;LEFT(VLOOKUP(A6,IGRACI,3),2)&amp;"."</f>
        <v>Markovčić Vj./Arbanas  Da.</v>
      </c>
      <c r="E6" s="11" t="str">
        <f>VLOOKUP(A7,IGRACI,2)&amp;" "&amp;LEFT(VLOOKUP(A7,IGRACI,3),2)&amp;"./"&amp;VLOOKUP(A8,IGRACI,2)&amp;" "&amp;LEFT(VLOOKUP(A8,IGRACI,3),2)&amp;"."</f>
        <v>Čanić Do./Bobinac Ma.</v>
      </c>
      <c r="F6" s="23">
        <v>11</v>
      </c>
      <c r="G6" s="24">
        <v>8</v>
      </c>
      <c r="H6" s="23">
        <v>7</v>
      </c>
      <c r="I6" s="24">
        <v>11</v>
      </c>
      <c r="J6" s="23">
        <v>8</v>
      </c>
      <c r="K6" s="24">
        <v>11</v>
      </c>
      <c r="L6" s="23">
        <v>9</v>
      </c>
      <c r="M6" s="24">
        <v>11</v>
      </c>
      <c r="N6" s="23"/>
      <c r="O6" s="24"/>
      <c r="P6" s="28">
        <f t="shared" si="2"/>
        <v>35</v>
      </c>
      <c r="Q6" s="36">
        <f t="shared" si="2"/>
        <v>41</v>
      </c>
      <c r="R6" s="33">
        <f t="shared" si="0"/>
        <v>1</v>
      </c>
      <c r="S6" s="34">
        <f t="shared" si="1"/>
        <v>3</v>
      </c>
      <c r="T6" s="30">
        <f t="shared" si="3"/>
        <v>0</v>
      </c>
      <c r="U6" s="25">
        <f t="shared" si="4"/>
        <v>4</v>
      </c>
      <c r="W6" s="50">
        <v>5</v>
      </c>
      <c r="X6" s="51" t="s">
        <v>141</v>
      </c>
      <c r="Y6" s="56">
        <v>65</v>
      </c>
      <c r="Z6" s="45" t="s">
        <v>96</v>
      </c>
    </row>
    <row r="7" spans="1:32" ht="15" customHeight="1">
      <c r="A7" s="60">
        <v>63</v>
      </c>
      <c r="B7" s="43">
        <v>83</v>
      </c>
      <c r="C7" s="43">
        <v>64</v>
      </c>
      <c r="D7" s="7" t="str">
        <f>IF(B7=0,"B","B  "&amp;VLOOKUP(B7,IGRACI,2)&amp;" "&amp;VLOOKUP(B7,IGRACI,3))</f>
        <v>B  Markovčić Vjekoslav</v>
      </c>
      <c r="E7" s="7" t="str">
        <f>IF(C7=0,"X","X  "&amp;VLOOKUP(C7,IGRACI,2)&amp;" "&amp;VLOOKUP(C7,IGRACI,3))</f>
        <v>X  Zorko Vedran</v>
      </c>
      <c r="F7" s="23">
        <v>9</v>
      </c>
      <c r="G7" s="24">
        <v>11</v>
      </c>
      <c r="H7" s="23">
        <v>2</v>
      </c>
      <c r="I7" s="24">
        <v>11</v>
      </c>
      <c r="J7" s="23">
        <v>12</v>
      </c>
      <c r="K7" s="24">
        <v>10</v>
      </c>
      <c r="L7" s="23">
        <v>4</v>
      </c>
      <c r="M7" s="24">
        <v>11</v>
      </c>
      <c r="N7" s="23"/>
      <c r="O7" s="24"/>
      <c r="P7" s="28">
        <f t="shared" si="2"/>
        <v>27</v>
      </c>
      <c r="Q7" s="36">
        <f t="shared" si="2"/>
        <v>43</v>
      </c>
      <c r="R7" s="33">
        <f t="shared" si="0"/>
        <v>1</v>
      </c>
      <c r="S7" s="34">
        <f t="shared" si="1"/>
        <v>3</v>
      </c>
      <c r="T7" s="30">
        <f t="shared" si="3"/>
        <v>0</v>
      </c>
      <c r="U7" s="25">
        <f t="shared" si="4"/>
        <v>5</v>
      </c>
      <c r="W7" s="48">
        <v>21</v>
      </c>
      <c r="X7" s="49" t="s">
        <v>112</v>
      </c>
      <c r="Y7" s="56">
        <v>66</v>
      </c>
      <c r="Z7" s="45" t="s">
        <v>154</v>
      </c>
    </row>
    <row r="8" spans="1:32" ht="15" customHeight="1">
      <c r="A8" s="60">
        <v>101</v>
      </c>
      <c r="B8" s="43">
        <v>82</v>
      </c>
      <c r="C8" s="43">
        <v>63</v>
      </c>
      <c r="D8" s="7" t="str">
        <f>IF(B8=0,"A","A  "&amp;VLOOKUP(B8,IGRACI,2)&amp;" "&amp;VLOOKUP(B8,IGRACI,3))</f>
        <v>A  Dervišević Zlatan</v>
      </c>
      <c r="E8" s="7" t="str">
        <f>IF(C8=0,"Z","Z  "&amp;VLOOKUP(C8,IGRACI,2)&amp;" "&amp;VLOOKUP(C8,IGRACI,3))</f>
        <v>Z  Čanić Domagoj</v>
      </c>
      <c r="F8" s="23">
        <v>5</v>
      </c>
      <c r="G8" s="24">
        <v>11</v>
      </c>
      <c r="H8" s="23">
        <v>12</v>
      </c>
      <c r="I8" s="24">
        <v>14</v>
      </c>
      <c r="J8" s="23">
        <v>5</v>
      </c>
      <c r="K8" s="24">
        <v>11</v>
      </c>
      <c r="L8" s="23"/>
      <c r="M8" s="24"/>
      <c r="N8" s="23"/>
      <c r="O8" s="24"/>
      <c r="P8" s="28">
        <f t="shared" si="2"/>
        <v>22</v>
      </c>
      <c r="Q8" s="36">
        <f t="shared" si="2"/>
        <v>36</v>
      </c>
      <c r="R8" s="33">
        <f t="shared" si="0"/>
        <v>0</v>
      </c>
      <c r="S8" s="34">
        <f t="shared" si="1"/>
        <v>3</v>
      </c>
      <c r="T8" s="30">
        <f t="shared" si="3"/>
        <v>0</v>
      </c>
      <c r="U8" s="25">
        <f t="shared" si="4"/>
        <v>6</v>
      </c>
      <c r="W8" s="48">
        <v>22</v>
      </c>
      <c r="X8" s="49" t="s">
        <v>111</v>
      </c>
      <c r="Y8" s="56">
        <v>67</v>
      </c>
      <c r="Z8" s="45" t="s">
        <v>97</v>
      </c>
    </row>
    <row r="9" spans="1:32" ht="15" customHeight="1">
      <c r="A9" s="14"/>
      <c r="B9" s="43">
        <v>81</v>
      </c>
      <c r="C9" s="43">
        <v>61</v>
      </c>
      <c r="D9" s="7" t="str">
        <f>IF(B9=0,"C","C  "&amp;VLOOKUP(B9,IGRACI,2)&amp;" "&amp;VLOOKUP(B9,IGRACI,3))</f>
        <v>C  Arbanas  Darko</v>
      </c>
      <c r="E9" s="7" t="str">
        <f>IF(C9=0,"Y","Y  "&amp;VLOOKUP(C9,IGRACI,2)&amp;" "&amp;VLOOKUP(C9,IGRACI,3))</f>
        <v>Y  Čanić Josip</v>
      </c>
      <c r="F9" s="23">
        <v>11</v>
      </c>
      <c r="G9" s="24">
        <v>4</v>
      </c>
      <c r="H9" s="23">
        <v>11</v>
      </c>
      <c r="I9" s="24">
        <v>13</v>
      </c>
      <c r="J9" s="23">
        <v>11</v>
      </c>
      <c r="K9" s="24">
        <v>4</v>
      </c>
      <c r="L9" s="23">
        <v>7</v>
      </c>
      <c r="M9" s="24">
        <v>11</v>
      </c>
      <c r="N9" s="23">
        <v>11</v>
      </c>
      <c r="O9" s="24">
        <v>9</v>
      </c>
      <c r="P9" s="28">
        <f t="shared" si="2"/>
        <v>51</v>
      </c>
      <c r="Q9" s="36">
        <f t="shared" si="2"/>
        <v>41</v>
      </c>
      <c r="R9" s="33">
        <f t="shared" si="0"/>
        <v>3</v>
      </c>
      <c r="S9" s="34">
        <f t="shared" si="1"/>
        <v>2</v>
      </c>
      <c r="T9" s="30">
        <f t="shared" si="3"/>
        <v>1</v>
      </c>
      <c r="U9" s="25">
        <f t="shared" si="4"/>
        <v>6</v>
      </c>
      <c r="W9" s="48">
        <v>23</v>
      </c>
      <c r="X9" s="49" t="s">
        <v>113</v>
      </c>
      <c r="Y9" s="56">
        <v>68</v>
      </c>
      <c r="Z9" s="45" t="s">
        <v>68</v>
      </c>
      <c r="AF9"/>
    </row>
    <row r="10" spans="1:32" ht="15" customHeight="1">
      <c r="A10" s="14"/>
      <c r="B10" s="43">
        <v>83</v>
      </c>
      <c r="C10" s="43">
        <v>63</v>
      </c>
      <c r="D10" s="7" t="str">
        <f>IF(B10=0,"B","B  "&amp;VLOOKUP(B10,IGRACI,2)&amp;" "&amp;VLOOKUP(B10,IGRACI,3))</f>
        <v>B  Markovčić Vjekoslav</v>
      </c>
      <c r="E10" s="7" t="str">
        <f>IF(C10=0,"Z","Z  "&amp;VLOOKUP(C10,IGRACI,2)&amp;" "&amp;VLOOKUP(C10,IGRACI,3))</f>
        <v>Z  Čanić Domagoj</v>
      </c>
      <c r="F10" s="23">
        <v>5</v>
      </c>
      <c r="G10" s="24">
        <v>11</v>
      </c>
      <c r="H10" s="23">
        <v>5</v>
      </c>
      <c r="I10" s="24">
        <v>11</v>
      </c>
      <c r="J10" s="23">
        <v>11</v>
      </c>
      <c r="K10" s="24">
        <v>9</v>
      </c>
      <c r="L10" s="23">
        <v>8</v>
      </c>
      <c r="M10" s="24">
        <v>11</v>
      </c>
      <c r="N10" s="23"/>
      <c r="O10" s="24"/>
      <c r="P10" s="28">
        <f t="shared" si="2"/>
        <v>29</v>
      </c>
      <c r="Q10" s="36">
        <f t="shared" si="2"/>
        <v>42</v>
      </c>
      <c r="R10" s="33">
        <f t="shared" si="0"/>
        <v>1</v>
      </c>
      <c r="S10" s="34">
        <f t="shared" si="1"/>
        <v>3</v>
      </c>
      <c r="T10" s="30">
        <f t="shared" si="3"/>
        <v>1</v>
      </c>
      <c r="U10" s="25">
        <f t="shared" si="4"/>
        <v>7</v>
      </c>
      <c r="W10" s="48">
        <v>24</v>
      </c>
      <c r="X10" s="49" t="s">
        <v>139</v>
      </c>
      <c r="Y10" s="56">
        <v>69</v>
      </c>
      <c r="Z10" s="45" t="s">
        <v>114</v>
      </c>
      <c r="AF10"/>
    </row>
    <row r="11" spans="1:32" ht="15" customHeight="1">
      <c r="A11" s="14"/>
      <c r="B11" s="43">
        <v>81</v>
      </c>
      <c r="C11" s="43">
        <v>64</v>
      </c>
      <c r="D11" s="7" t="str">
        <f>IF(B11=0,"C","C  "&amp;VLOOKUP(B11,IGRACI,2)&amp;" "&amp;VLOOKUP(B11,IGRACI,3))</f>
        <v>C  Arbanas  Darko</v>
      </c>
      <c r="E11" s="7" t="str">
        <f>IF(C11=0,"X","X  "&amp;VLOOKUP(C11,IGRACI,2)&amp;" "&amp;VLOOKUP(C11,IGRACI,3))</f>
        <v>X  Zorko Vedran</v>
      </c>
      <c r="F11" s="23">
        <v>11</v>
      </c>
      <c r="G11" s="24">
        <v>8</v>
      </c>
      <c r="H11" s="23">
        <v>7</v>
      </c>
      <c r="I11" s="24">
        <v>11</v>
      </c>
      <c r="J11" s="23">
        <v>11</v>
      </c>
      <c r="K11" s="24">
        <v>9</v>
      </c>
      <c r="L11" s="23">
        <v>6</v>
      </c>
      <c r="M11" s="24">
        <v>11</v>
      </c>
      <c r="N11" s="23">
        <v>3</v>
      </c>
      <c r="O11" s="24">
        <v>11</v>
      </c>
      <c r="P11" s="28">
        <f t="shared" si="2"/>
        <v>38</v>
      </c>
      <c r="Q11" s="36">
        <f t="shared" si="2"/>
        <v>50</v>
      </c>
      <c r="R11" s="33">
        <f t="shared" si="0"/>
        <v>2</v>
      </c>
      <c r="S11" s="34">
        <f t="shared" si="1"/>
        <v>3</v>
      </c>
      <c r="T11" s="30">
        <f t="shared" si="3"/>
        <v>1</v>
      </c>
      <c r="U11" s="25">
        <f t="shared" si="4"/>
        <v>8</v>
      </c>
      <c r="W11" s="48">
        <v>25</v>
      </c>
      <c r="X11" s="49" t="s">
        <v>140</v>
      </c>
      <c r="Y11" s="56">
        <v>70</v>
      </c>
      <c r="Z11" s="45" t="s">
        <v>155</v>
      </c>
      <c r="AF11"/>
    </row>
    <row r="12" spans="1:32" ht="15" customHeight="1">
      <c r="A12" s="14"/>
      <c r="B12" s="43">
        <v>82</v>
      </c>
      <c r="C12" s="43">
        <v>101</v>
      </c>
      <c r="D12" s="7" t="str">
        <f>IF(B12=0,"A","A  "&amp;VLOOKUP(B12,IGRACI,2)&amp;" "&amp;VLOOKUP(B12,IGRACI,3))</f>
        <v>A  Dervišević Zlatan</v>
      </c>
      <c r="E12" s="7" t="str">
        <f>IF(C12=0,"Y","Y  "&amp;VLOOKUP(C12,IGRACI,2)&amp;" "&amp;VLOOKUP(C12,IGRACI,3))</f>
        <v>Y  Bobinac Matija</v>
      </c>
      <c r="F12" s="23">
        <v>11</v>
      </c>
      <c r="G12" s="24">
        <v>5</v>
      </c>
      <c r="H12" s="23">
        <v>11</v>
      </c>
      <c r="I12" s="24">
        <v>4</v>
      </c>
      <c r="J12" s="23">
        <v>11</v>
      </c>
      <c r="K12" s="24">
        <v>6</v>
      </c>
      <c r="L12" s="23"/>
      <c r="M12" s="24"/>
      <c r="N12" s="23"/>
      <c r="O12" s="24"/>
      <c r="P12" s="28">
        <f t="shared" si="2"/>
        <v>33</v>
      </c>
      <c r="Q12" s="36">
        <f t="shared" si="2"/>
        <v>15</v>
      </c>
      <c r="R12" s="33">
        <f t="shared" si="0"/>
        <v>3</v>
      </c>
      <c r="S12" s="34">
        <f t="shared" si="1"/>
        <v>0</v>
      </c>
      <c r="T12" s="30">
        <f t="shared" si="3"/>
        <v>2</v>
      </c>
      <c r="U12" s="25">
        <f t="shared" si="4"/>
        <v>8</v>
      </c>
      <c r="W12" s="50">
        <v>31</v>
      </c>
      <c r="X12" s="51" t="s">
        <v>41</v>
      </c>
      <c r="Y12" s="56">
        <v>101</v>
      </c>
      <c r="Z12" s="45" t="s">
        <v>195</v>
      </c>
      <c r="AF12"/>
    </row>
    <row r="13" spans="1:32" ht="15" customHeight="1">
      <c r="A13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W13" s="50">
        <v>32</v>
      </c>
      <c r="X13" s="51" t="s">
        <v>67</v>
      </c>
      <c r="Y13" s="56">
        <v>102</v>
      </c>
      <c r="Z13" s="45" t="s">
        <v>196</v>
      </c>
      <c r="AF13"/>
    </row>
    <row r="14" spans="1:32" ht="15" customHeight="1">
      <c r="A14"/>
      <c r="B14" s="72" t="s">
        <v>58</v>
      </c>
      <c r="C14" s="72"/>
      <c r="D14" s="72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79"/>
      <c r="Q14" s="78"/>
      <c r="R14" s="77"/>
      <c r="S14" s="77"/>
      <c r="T14" s="77"/>
      <c r="U14" s="77"/>
      <c r="W14" s="50">
        <v>33</v>
      </c>
      <c r="X14" s="51" t="s">
        <v>42</v>
      </c>
      <c r="Y14" s="50">
        <v>71</v>
      </c>
      <c r="Z14" s="51" t="s">
        <v>106</v>
      </c>
      <c r="AF14"/>
    </row>
    <row r="15" spans="1:32" ht="15" customHeight="1">
      <c r="A15"/>
      <c r="B15" s="72" t="s">
        <v>48</v>
      </c>
      <c r="C15" s="72"/>
      <c r="D15" s="72"/>
      <c r="E15" s="66" t="s">
        <v>203</v>
      </c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W15" s="50">
        <v>34</v>
      </c>
      <c r="X15" s="51" t="s">
        <v>43</v>
      </c>
      <c r="Y15" s="50">
        <v>72</v>
      </c>
      <c r="Z15" s="51" t="s">
        <v>107</v>
      </c>
      <c r="AF15"/>
    </row>
    <row r="16" spans="1:32" ht="15" customHeight="1">
      <c r="A16"/>
      <c r="B16" s="74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6"/>
      <c r="W16" s="50">
        <v>35</v>
      </c>
      <c r="X16" s="51" t="s">
        <v>105</v>
      </c>
      <c r="Y16" s="50">
        <v>73</v>
      </c>
      <c r="Z16" s="51" t="s">
        <v>108</v>
      </c>
      <c r="AF16"/>
    </row>
    <row r="17" spans="1:32" ht="15" customHeight="1">
      <c r="A17"/>
      <c r="B17" s="72" t="s">
        <v>49</v>
      </c>
      <c r="C17" s="72"/>
      <c r="D17" s="72"/>
      <c r="E17" s="66" t="s">
        <v>204</v>
      </c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W17" s="50">
        <v>36</v>
      </c>
      <c r="X17" s="51" t="s">
        <v>186</v>
      </c>
      <c r="Y17" s="50">
        <v>74</v>
      </c>
      <c r="Z17" s="51" t="s">
        <v>109</v>
      </c>
      <c r="AF17"/>
    </row>
    <row r="18" spans="1:32" ht="15" customHeight="1">
      <c r="A18"/>
      <c r="B18" s="72" t="s">
        <v>50</v>
      </c>
      <c r="C18" s="72"/>
      <c r="D18" s="72"/>
      <c r="E18" s="66" t="s">
        <v>202</v>
      </c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W18" s="48">
        <v>41</v>
      </c>
      <c r="X18" s="49" t="s">
        <v>142</v>
      </c>
      <c r="Y18" s="50">
        <v>75</v>
      </c>
      <c r="Z18" s="51" t="s">
        <v>110</v>
      </c>
      <c r="AF18"/>
    </row>
    <row r="19" spans="1:32" ht="15" customHeight="1">
      <c r="A19"/>
      <c r="B19" s="72" t="s">
        <v>51</v>
      </c>
      <c r="C19" s="72"/>
      <c r="D19" s="72"/>
      <c r="E19" s="66" t="s">
        <v>205</v>
      </c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W19" s="48">
        <v>42</v>
      </c>
      <c r="X19" s="49" t="s">
        <v>143</v>
      </c>
      <c r="Y19" s="56">
        <v>81</v>
      </c>
      <c r="Z19" s="45" t="s">
        <v>100</v>
      </c>
      <c r="AF19"/>
    </row>
    <row r="20" spans="1:32" ht="15" customHeight="1">
      <c r="A20"/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73"/>
      <c r="W20" s="48">
        <v>43</v>
      </c>
      <c r="X20" s="49" t="s">
        <v>144</v>
      </c>
      <c r="Y20" s="56">
        <v>82</v>
      </c>
      <c r="Z20" s="45" t="s">
        <v>148</v>
      </c>
      <c r="AF20"/>
    </row>
    <row r="21" spans="1:32" ht="15" customHeight="1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48">
        <v>44</v>
      </c>
      <c r="X21" s="49" t="s">
        <v>145</v>
      </c>
      <c r="Y21" s="56">
        <v>83</v>
      </c>
      <c r="Z21" s="45" t="s">
        <v>101</v>
      </c>
      <c r="AF21"/>
    </row>
    <row r="22" spans="1:32" ht="15" customHeight="1">
      <c r="A22"/>
      <c r="B22"/>
      <c r="C22" s="14" t="s">
        <v>52</v>
      </c>
      <c r="D22" t="s">
        <v>119</v>
      </c>
      <c r="E22" t="s">
        <v>53</v>
      </c>
      <c r="F22"/>
      <c r="G22"/>
      <c r="H22"/>
      <c r="I22"/>
      <c r="J22"/>
      <c r="K22"/>
      <c r="L22"/>
      <c r="M22"/>
      <c r="N22"/>
      <c r="O22"/>
      <c r="P22"/>
      <c r="Q22"/>
      <c r="W22" s="48">
        <v>45</v>
      </c>
      <c r="X22" s="49" t="s">
        <v>146</v>
      </c>
      <c r="Y22" s="56">
        <v>84</v>
      </c>
      <c r="Z22" s="45" t="s">
        <v>40</v>
      </c>
      <c r="AF22"/>
    </row>
    <row r="23" spans="1:32" ht="15" customHeight="1">
      <c r="A23"/>
      <c r="B23"/>
      <c r="C23" s="14" t="s">
        <v>54</v>
      </c>
      <c r="D23" s="67" t="s">
        <v>94</v>
      </c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W23" s="48">
        <v>46</v>
      </c>
      <c r="X23" s="49" t="s">
        <v>147</v>
      </c>
      <c r="Y23" s="56">
        <v>85</v>
      </c>
      <c r="Z23" s="45" t="s">
        <v>103</v>
      </c>
    </row>
    <row r="24" spans="1:32" ht="15" customHeight="1">
      <c r="A24"/>
      <c r="B24"/>
      <c r="C24" s="14">
        <v>3</v>
      </c>
      <c r="D24" s="67" t="s">
        <v>122</v>
      </c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W24" s="50">
        <v>51</v>
      </c>
      <c r="X24" s="51" t="s">
        <v>187</v>
      </c>
      <c r="Y24" s="56">
        <v>86</v>
      </c>
      <c r="Z24" s="45" t="s">
        <v>149</v>
      </c>
    </row>
    <row r="25" spans="1:32" ht="15" customHeight="1">
      <c r="A25"/>
      <c r="B25"/>
      <c r="C25" s="14">
        <v>4</v>
      </c>
      <c r="D25" t="s">
        <v>120</v>
      </c>
      <c r="E25"/>
      <c r="F25"/>
      <c r="G25"/>
      <c r="H25"/>
      <c r="I25"/>
      <c r="J25"/>
      <c r="K25"/>
      <c r="L25"/>
      <c r="M25"/>
      <c r="N25"/>
      <c r="O25"/>
      <c r="P25"/>
      <c r="Q25"/>
      <c r="W25" s="50">
        <v>52</v>
      </c>
      <c r="X25" s="51" t="s">
        <v>188</v>
      </c>
      <c r="Y25" s="56">
        <v>87</v>
      </c>
      <c r="Z25" s="45" t="s">
        <v>102</v>
      </c>
    </row>
    <row r="26" spans="1:32" ht="15" customHeight="1">
      <c r="A26"/>
      <c r="B26"/>
      <c r="C26" s="14">
        <v>5</v>
      </c>
      <c r="D26" t="s">
        <v>121</v>
      </c>
      <c r="E26"/>
      <c r="F26"/>
      <c r="G26"/>
      <c r="H26"/>
      <c r="I26"/>
      <c r="J26"/>
      <c r="K26"/>
      <c r="L26"/>
      <c r="M26"/>
      <c r="N26"/>
      <c r="O26"/>
      <c r="P26"/>
      <c r="Q26"/>
      <c r="W26" s="50">
        <v>53</v>
      </c>
      <c r="X26" s="51" t="s">
        <v>189</v>
      </c>
      <c r="Y26" s="50">
        <v>91</v>
      </c>
      <c r="Z26" s="51" t="s">
        <v>197</v>
      </c>
    </row>
    <row r="27" spans="1:32" ht="15" customHeight="1">
      <c r="A27"/>
      <c r="B27"/>
      <c r="C27" s="14" t="s">
        <v>55</v>
      </c>
      <c r="D27" t="s">
        <v>56</v>
      </c>
      <c r="E27"/>
      <c r="F27"/>
      <c r="G27"/>
      <c r="H27"/>
      <c r="I27"/>
      <c r="J27"/>
      <c r="K27"/>
      <c r="L27"/>
      <c r="M27"/>
      <c r="N27"/>
      <c r="O27"/>
      <c r="P27"/>
      <c r="Q27"/>
      <c r="W27" s="50">
        <v>54</v>
      </c>
      <c r="X27" s="51" t="s">
        <v>190</v>
      </c>
      <c r="Y27" s="50">
        <v>92</v>
      </c>
      <c r="Z27" s="51" t="s">
        <v>198</v>
      </c>
    </row>
    <row r="28" spans="1:32" ht="15" customHeight="1">
      <c r="A28"/>
      <c r="B28"/>
      <c r="C28" s="14" t="s">
        <v>57</v>
      </c>
      <c r="D28" s="67" t="s">
        <v>95</v>
      </c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W28" s="50">
        <v>55</v>
      </c>
      <c r="X28" s="51" t="s">
        <v>191</v>
      </c>
      <c r="Y28" s="50">
        <v>93</v>
      </c>
      <c r="Z28" s="51" t="s">
        <v>199</v>
      </c>
    </row>
    <row r="29" spans="1:32">
      <c r="A29"/>
      <c r="B29"/>
      <c r="C29" t="s">
        <v>115</v>
      </c>
      <c r="D29" t="s">
        <v>116</v>
      </c>
      <c r="E29"/>
      <c r="F29"/>
      <c r="G29"/>
      <c r="H29"/>
      <c r="I29"/>
      <c r="J29"/>
      <c r="K29"/>
      <c r="L29"/>
      <c r="M29"/>
      <c r="N29"/>
      <c r="O29"/>
      <c r="P29"/>
      <c r="Q29"/>
      <c r="W29" s="50">
        <v>56</v>
      </c>
      <c r="X29" s="51" t="s">
        <v>192</v>
      </c>
      <c r="Y29" s="50">
        <v>94</v>
      </c>
      <c r="Z29" s="51" t="s">
        <v>200</v>
      </c>
    </row>
    <row r="30" spans="1:3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50">
        <v>57</v>
      </c>
      <c r="X30" s="51" t="s">
        <v>193</v>
      </c>
      <c r="Y30" s="50">
        <v>95</v>
      </c>
      <c r="Z30" s="51" t="s">
        <v>201</v>
      </c>
    </row>
    <row r="31" spans="1:3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50">
        <v>58</v>
      </c>
      <c r="X31" s="51" t="s">
        <v>194</v>
      </c>
      <c r="Y31" s="62" t="s">
        <v>69</v>
      </c>
      <c r="Z31" s="63"/>
      <c r="AF31"/>
    </row>
    <row r="32" spans="1:32" ht="15" customHeight="1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56"/>
      <c r="X32" s="45"/>
      <c r="Y32" s="64"/>
      <c r="Z32" s="65"/>
      <c r="AF32"/>
    </row>
    <row r="33" spans="1:32" ht="15" customHeight="1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56"/>
      <c r="X33" s="45"/>
      <c r="Y33" s="50">
        <v>1</v>
      </c>
      <c r="Z33" s="56" t="s">
        <v>59</v>
      </c>
      <c r="AF33"/>
    </row>
    <row r="34" spans="1:32" ht="15.7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56"/>
      <c r="X34" s="45"/>
      <c r="Y34" s="50">
        <v>2</v>
      </c>
      <c r="Z34" s="56" t="s">
        <v>92</v>
      </c>
      <c r="AF34"/>
    </row>
    <row r="35" spans="1:32" ht="15" customHeight="1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56"/>
      <c r="X35" s="45"/>
      <c r="Y35" s="50">
        <v>3</v>
      </c>
      <c r="Z35" s="56" t="s">
        <v>12</v>
      </c>
      <c r="AF35"/>
    </row>
    <row r="36" spans="1:32" ht="1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W36" s="56"/>
      <c r="X36" s="45"/>
      <c r="Y36" s="50">
        <v>4</v>
      </c>
      <c r="Z36" s="56" t="s">
        <v>90</v>
      </c>
      <c r="AF36"/>
    </row>
    <row r="37" spans="1:3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W37" s="56"/>
      <c r="X37" s="45"/>
      <c r="Y37" s="50">
        <v>5</v>
      </c>
      <c r="Z37" s="56" t="s">
        <v>157</v>
      </c>
      <c r="AF37"/>
    </row>
    <row r="38" spans="1:32" ht="15" customHeight="1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W38" s="56"/>
      <c r="X38" s="45"/>
      <c r="Y38" s="50">
        <v>6</v>
      </c>
      <c r="Z38" s="56" t="s">
        <v>66</v>
      </c>
      <c r="AF38"/>
    </row>
    <row r="39" spans="1:3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W39" s="56"/>
      <c r="X39" s="45"/>
      <c r="Y39" s="50">
        <v>7</v>
      </c>
      <c r="Z39" s="56" t="s">
        <v>91</v>
      </c>
      <c r="AF39"/>
    </row>
    <row r="40" spans="1:3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W40" s="56"/>
      <c r="X40" s="45"/>
      <c r="Y40" s="50">
        <v>8</v>
      </c>
      <c r="Z40" s="56" t="s">
        <v>11</v>
      </c>
      <c r="AF40"/>
    </row>
    <row r="41" spans="1:3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W41" s="56"/>
      <c r="X41" s="45"/>
      <c r="Y41" s="50">
        <v>9</v>
      </c>
      <c r="Z41" s="56" t="s">
        <v>158</v>
      </c>
      <c r="AF41"/>
    </row>
    <row r="42" spans="1:3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W42" s="56"/>
      <c r="X42" s="45"/>
      <c r="AF42"/>
    </row>
    <row r="43" spans="1:3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W43" s="56"/>
      <c r="X43" s="45"/>
      <c r="AF43"/>
    </row>
    <row r="44" spans="1:3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AF44"/>
    </row>
    <row r="45" spans="1:3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AF45"/>
    </row>
    <row r="46" spans="1:32">
      <c r="A46" s="14"/>
      <c r="B46" s="57"/>
      <c r="C46"/>
      <c r="D46"/>
      <c r="E46"/>
      <c r="F46"/>
      <c r="K46"/>
      <c r="L46"/>
      <c r="M46"/>
      <c r="N46"/>
      <c r="O46"/>
      <c r="P46"/>
      <c r="Q46"/>
      <c r="AF46"/>
    </row>
    <row r="47" spans="1:32">
      <c r="A47" s="14"/>
      <c r="B47" s="57"/>
      <c r="C47"/>
      <c r="D47"/>
      <c r="E47"/>
      <c r="F47"/>
      <c r="K47"/>
      <c r="L47"/>
      <c r="M47"/>
      <c r="N47"/>
      <c r="O47"/>
      <c r="P47"/>
      <c r="Q47"/>
      <c r="AF47"/>
    </row>
    <row r="48" spans="1:32">
      <c r="A48" s="14"/>
      <c r="B48" s="57"/>
      <c r="C48"/>
      <c r="D48"/>
      <c r="E48"/>
      <c r="F48"/>
      <c r="K48"/>
      <c r="L48"/>
      <c r="M48"/>
      <c r="N48"/>
      <c r="O48"/>
      <c r="P48"/>
      <c r="Q48"/>
      <c r="AF48"/>
    </row>
    <row r="49" spans="1:32">
      <c r="A49" s="14"/>
      <c r="B49" s="57"/>
      <c r="C49"/>
      <c r="D49"/>
      <c r="E49"/>
      <c r="F49"/>
      <c r="K49"/>
      <c r="L49"/>
      <c r="M49"/>
      <c r="N49"/>
      <c r="O49"/>
      <c r="P49"/>
      <c r="Q49"/>
      <c r="AF49"/>
    </row>
    <row r="50" spans="1:32">
      <c r="A50" s="14"/>
      <c r="B50" s="57"/>
      <c r="C50"/>
      <c r="D50"/>
      <c r="E50"/>
      <c r="F50"/>
      <c r="K50"/>
      <c r="L50"/>
      <c r="M50"/>
      <c r="N50"/>
      <c r="O50"/>
      <c r="P50"/>
      <c r="Q50"/>
      <c r="AF50"/>
    </row>
    <row r="51" spans="1:32">
      <c r="A51" s="14"/>
      <c r="B51" s="57"/>
      <c r="C51"/>
      <c r="D51"/>
      <c r="E51"/>
      <c r="F51"/>
      <c r="K51"/>
      <c r="L51"/>
      <c r="M51"/>
      <c r="N51"/>
      <c r="O51"/>
      <c r="P51"/>
      <c r="Q51"/>
      <c r="Y51"/>
      <c r="AF51"/>
    </row>
    <row r="52" spans="1:32">
      <c r="C52"/>
      <c r="D52"/>
      <c r="E52"/>
      <c r="F52"/>
      <c r="K52"/>
      <c r="L52"/>
      <c r="M52"/>
      <c r="N52"/>
      <c r="O52"/>
      <c r="P52"/>
      <c r="Q52"/>
      <c r="Y52"/>
      <c r="AF52"/>
    </row>
    <row r="53" spans="1:32">
      <c r="C53"/>
      <c r="D53"/>
      <c r="E53"/>
      <c r="F53"/>
      <c r="K53"/>
      <c r="L53"/>
      <c r="M53"/>
      <c r="N53"/>
      <c r="O53"/>
      <c r="P53"/>
      <c r="Q53"/>
      <c r="Y53"/>
      <c r="AF53"/>
    </row>
    <row r="54" spans="1:32">
      <c r="C54"/>
      <c r="D54"/>
      <c r="E54"/>
      <c r="F54"/>
      <c r="K54"/>
      <c r="L54"/>
      <c r="M54"/>
      <c r="N54"/>
      <c r="O54"/>
      <c r="P54"/>
      <c r="Q54"/>
      <c r="Y54"/>
      <c r="AF54"/>
    </row>
    <row r="55" spans="1:32">
      <c r="C55"/>
      <c r="D55"/>
      <c r="E55"/>
      <c r="F55"/>
      <c r="K55"/>
      <c r="L55"/>
      <c r="M55"/>
      <c r="N55"/>
      <c r="O55"/>
      <c r="P55"/>
      <c r="Q55"/>
      <c r="Y55"/>
      <c r="AF55"/>
    </row>
    <row r="56" spans="1:32">
      <c r="C56"/>
      <c r="D56"/>
      <c r="E56"/>
      <c r="F56"/>
      <c r="K56"/>
      <c r="L56"/>
      <c r="M56"/>
      <c r="N56"/>
      <c r="O56"/>
      <c r="P56"/>
      <c r="Q56"/>
      <c r="Y56"/>
      <c r="AF56"/>
    </row>
    <row r="57" spans="1:32">
      <c r="C57"/>
      <c r="D57"/>
      <c r="E57"/>
      <c r="F57"/>
      <c r="K57"/>
      <c r="L57"/>
      <c r="M57"/>
      <c r="N57"/>
      <c r="O57"/>
      <c r="P57"/>
      <c r="Q57"/>
      <c r="Y57"/>
      <c r="AF57"/>
    </row>
    <row r="58" spans="1:32">
      <c r="C58"/>
      <c r="D58"/>
      <c r="E58"/>
      <c r="F58"/>
      <c r="K58"/>
      <c r="L58"/>
      <c r="M58"/>
      <c r="N58"/>
      <c r="O58"/>
      <c r="P58"/>
      <c r="Q58"/>
      <c r="Y58"/>
      <c r="AF58"/>
    </row>
    <row r="59" spans="1:32">
      <c r="C59"/>
      <c r="D59"/>
      <c r="E59"/>
      <c r="F59"/>
      <c r="K59"/>
      <c r="L59"/>
      <c r="M59"/>
      <c r="N59"/>
      <c r="O59"/>
      <c r="P59"/>
      <c r="Q59"/>
      <c r="Y59"/>
      <c r="AF59"/>
    </row>
    <row r="60" spans="1:32">
      <c r="C60"/>
      <c r="D60"/>
      <c r="E60"/>
      <c r="F60"/>
      <c r="K60"/>
      <c r="L60"/>
      <c r="M60"/>
      <c r="N60"/>
      <c r="O60"/>
      <c r="P60"/>
      <c r="Q60"/>
      <c r="W60">
        <v>128</v>
      </c>
      <c r="Y60"/>
      <c r="AF60"/>
    </row>
    <row r="61" spans="1:32">
      <c r="C61"/>
      <c r="D61"/>
      <c r="E61"/>
      <c r="F61"/>
      <c r="K61"/>
      <c r="L61"/>
      <c r="M61"/>
      <c r="N61"/>
      <c r="O61"/>
      <c r="P61"/>
      <c r="Q61"/>
      <c r="W61">
        <v>129</v>
      </c>
      <c r="Y61"/>
      <c r="AF61"/>
    </row>
    <row r="62" spans="1:32">
      <c r="C62"/>
      <c r="D62"/>
      <c r="E62"/>
      <c r="F62"/>
      <c r="K62"/>
      <c r="L62"/>
      <c r="M62"/>
      <c r="N62"/>
      <c r="O62"/>
      <c r="P62"/>
      <c r="Q62"/>
      <c r="W62">
        <v>130</v>
      </c>
      <c r="Y62"/>
      <c r="AF62"/>
    </row>
    <row r="63" spans="1:32">
      <c r="C63"/>
      <c r="D63"/>
      <c r="E63"/>
      <c r="F63"/>
      <c r="K63"/>
      <c r="L63"/>
      <c r="M63"/>
      <c r="N63"/>
      <c r="O63"/>
      <c r="P63"/>
      <c r="Q63"/>
      <c r="W63">
        <v>131</v>
      </c>
      <c r="Y63"/>
      <c r="AF63"/>
    </row>
    <row r="64" spans="1:32">
      <c r="C64"/>
      <c r="D64"/>
      <c r="E64"/>
      <c r="F64"/>
      <c r="K64"/>
      <c r="L64"/>
      <c r="M64"/>
      <c r="N64"/>
      <c r="O64"/>
      <c r="P64"/>
      <c r="Q64"/>
      <c r="W64">
        <v>132</v>
      </c>
      <c r="Y64"/>
      <c r="AF64"/>
    </row>
    <row r="65" spans="3:32">
      <c r="C65"/>
      <c r="D65"/>
      <c r="E65"/>
      <c r="F65"/>
      <c r="K65"/>
      <c r="L65"/>
      <c r="M65"/>
      <c r="N65"/>
      <c r="O65"/>
      <c r="P65"/>
      <c r="Q65"/>
      <c r="Y65"/>
      <c r="AF65"/>
    </row>
    <row r="66" spans="3:32">
      <c r="C66"/>
      <c r="D66"/>
      <c r="E66"/>
      <c r="F66"/>
      <c r="K66"/>
      <c r="L66"/>
      <c r="M66"/>
      <c r="N66"/>
      <c r="O66"/>
      <c r="P66"/>
      <c r="Q66"/>
      <c r="Y66"/>
      <c r="AF66"/>
    </row>
    <row r="67" spans="3:32">
      <c r="C67"/>
      <c r="D67"/>
      <c r="E67"/>
      <c r="F67"/>
      <c r="K67"/>
      <c r="L67"/>
      <c r="M67"/>
      <c r="N67"/>
      <c r="O67"/>
      <c r="P67"/>
      <c r="Q67"/>
      <c r="Y67"/>
      <c r="AF67"/>
    </row>
    <row r="68" spans="3:32">
      <c r="C68"/>
      <c r="D68"/>
      <c r="E68"/>
      <c r="F68"/>
      <c r="K68"/>
      <c r="L68"/>
      <c r="M68"/>
      <c r="N68"/>
      <c r="O68"/>
      <c r="P68"/>
      <c r="Q68"/>
      <c r="Y68"/>
      <c r="AF68"/>
    </row>
    <row r="69" spans="3:32">
      <c r="C69"/>
      <c r="D69"/>
      <c r="E69"/>
      <c r="F69"/>
      <c r="K69"/>
      <c r="L69"/>
      <c r="M69"/>
      <c r="N69"/>
      <c r="O69"/>
      <c r="P69"/>
      <c r="Q69"/>
      <c r="Y69"/>
      <c r="AF69"/>
    </row>
    <row r="70" spans="3:32">
      <c r="C70"/>
      <c r="D70"/>
      <c r="E70"/>
      <c r="F70"/>
      <c r="K70"/>
      <c r="L70"/>
      <c r="M70"/>
      <c r="N70"/>
      <c r="O70"/>
      <c r="P70"/>
      <c r="Q70"/>
      <c r="Y70"/>
      <c r="AF70"/>
    </row>
    <row r="71" spans="3:32">
      <c r="C71"/>
      <c r="D71"/>
      <c r="E71"/>
      <c r="F71"/>
      <c r="K71"/>
      <c r="L71"/>
      <c r="M71"/>
      <c r="N71"/>
      <c r="O71"/>
      <c r="P71"/>
      <c r="Q71"/>
      <c r="Y71"/>
      <c r="AF71"/>
    </row>
    <row r="72" spans="3:32">
      <c r="C72"/>
      <c r="D72"/>
      <c r="E72"/>
      <c r="F72"/>
      <c r="K72"/>
      <c r="L72"/>
      <c r="M72"/>
      <c r="N72"/>
      <c r="O72"/>
      <c r="P72"/>
      <c r="Q72"/>
      <c r="Y72"/>
      <c r="AF72"/>
    </row>
    <row r="73" spans="3:32">
      <c r="C73"/>
      <c r="D73"/>
      <c r="E73"/>
      <c r="F73"/>
      <c r="K73"/>
      <c r="L73"/>
      <c r="M73"/>
      <c r="N73"/>
      <c r="O73"/>
      <c r="P73"/>
      <c r="Q73"/>
      <c r="Y73"/>
      <c r="AF73"/>
    </row>
    <row r="74" spans="3:32">
      <c r="C74"/>
      <c r="D74"/>
      <c r="E74"/>
      <c r="F74"/>
      <c r="K74"/>
      <c r="L74"/>
      <c r="M74"/>
      <c r="N74"/>
      <c r="O74"/>
      <c r="P74"/>
      <c r="Q74"/>
      <c r="Y74"/>
      <c r="AF74"/>
    </row>
    <row r="75" spans="3:32">
      <c r="C75"/>
      <c r="D75"/>
      <c r="E75"/>
      <c r="F75"/>
      <c r="K75"/>
      <c r="L75"/>
      <c r="M75"/>
      <c r="N75"/>
      <c r="O75"/>
      <c r="P75"/>
      <c r="Q75"/>
      <c r="Y75"/>
      <c r="AF75"/>
    </row>
    <row r="76" spans="3:32">
      <c r="C76"/>
      <c r="D76"/>
      <c r="E76"/>
      <c r="F76"/>
      <c r="K76"/>
      <c r="L76"/>
      <c r="M76"/>
      <c r="N76"/>
      <c r="O76"/>
      <c r="P76"/>
      <c r="Q76"/>
      <c r="Y76"/>
      <c r="AF76"/>
    </row>
    <row r="77" spans="3:32">
      <c r="C77"/>
      <c r="D77"/>
      <c r="E77"/>
      <c r="F77"/>
      <c r="K77"/>
      <c r="L77"/>
      <c r="M77"/>
      <c r="N77"/>
      <c r="O77"/>
      <c r="P77"/>
      <c r="Q77"/>
      <c r="Y77"/>
      <c r="AF77"/>
    </row>
    <row r="78" spans="3:32">
      <c r="C78"/>
      <c r="D78"/>
      <c r="E78"/>
      <c r="F78"/>
      <c r="K78"/>
      <c r="L78"/>
      <c r="M78"/>
      <c r="N78"/>
      <c r="O78"/>
      <c r="P78"/>
      <c r="Q78"/>
      <c r="AF78"/>
    </row>
    <row r="79" spans="3:32">
      <c r="C79"/>
      <c r="D79"/>
      <c r="E79"/>
      <c r="F79"/>
      <c r="K79"/>
      <c r="L79"/>
      <c r="M79"/>
      <c r="N79"/>
      <c r="O79"/>
      <c r="P79"/>
      <c r="Q79"/>
      <c r="AF79"/>
    </row>
    <row r="80" spans="3:32">
      <c r="C80"/>
      <c r="D80"/>
      <c r="E80"/>
      <c r="F80"/>
      <c r="K80"/>
      <c r="L80"/>
      <c r="M80"/>
      <c r="N80"/>
      <c r="O80"/>
      <c r="P80"/>
      <c r="Q80"/>
      <c r="AF80"/>
    </row>
    <row r="81" spans="3:32">
      <c r="C81"/>
      <c r="D81"/>
      <c r="E81"/>
      <c r="F81"/>
      <c r="K81"/>
      <c r="L81"/>
      <c r="M81"/>
      <c r="N81"/>
      <c r="O81"/>
      <c r="P81"/>
      <c r="Q81"/>
      <c r="AF81"/>
    </row>
    <row r="82" spans="3:32">
      <c r="C82"/>
      <c r="D82"/>
      <c r="E82"/>
      <c r="F82"/>
      <c r="K82"/>
      <c r="L82"/>
      <c r="M82"/>
      <c r="N82"/>
      <c r="O82"/>
      <c r="P82"/>
      <c r="Q82"/>
      <c r="AF82"/>
    </row>
    <row r="83" spans="3:32">
      <c r="C83"/>
      <c r="D83"/>
      <c r="E83"/>
      <c r="F83"/>
      <c r="K83"/>
      <c r="L83"/>
      <c r="M83"/>
      <c r="N83"/>
      <c r="O83"/>
      <c r="P83"/>
      <c r="Q83"/>
      <c r="AF83"/>
    </row>
    <row r="84" spans="3:32">
      <c r="C84"/>
      <c r="D84"/>
      <c r="E84"/>
      <c r="F84"/>
      <c r="K84"/>
      <c r="L84"/>
      <c r="M84"/>
      <c r="N84"/>
      <c r="O84"/>
      <c r="P84"/>
      <c r="Q84"/>
      <c r="AF84"/>
    </row>
    <row r="85" spans="3:32">
      <c r="C85"/>
      <c r="D85"/>
      <c r="E85"/>
      <c r="F85"/>
      <c r="K85"/>
      <c r="L85"/>
      <c r="M85"/>
      <c r="N85"/>
      <c r="O85"/>
      <c r="P85"/>
      <c r="Q85"/>
      <c r="AF85"/>
    </row>
    <row r="86" spans="3:32">
      <c r="C86"/>
      <c r="D86"/>
      <c r="E86"/>
      <c r="F86"/>
      <c r="K86"/>
      <c r="L86"/>
      <c r="M86"/>
      <c r="N86"/>
      <c r="O86"/>
      <c r="P86"/>
      <c r="Q86"/>
      <c r="V86" s="12">
        <v>86</v>
      </c>
    </row>
    <row r="87" spans="3:32">
      <c r="C87"/>
      <c r="D87"/>
      <c r="E87"/>
      <c r="F87"/>
      <c r="K87"/>
      <c r="L87"/>
      <c r="M87"/>
      <c r="N87"/>
      <c r="O87"/>
      <c r="P87"/>
      <c r="Q87"/>
      <c r="V87" s="12">
        <v>87</v>
      </c>
    </row>
    <row r="88" spans="3:32">
      <c r="C88"/>
      <c r="D88"/>
      <c r="E88"/>
      <c r="F88"/>
      <c r="K88"/>
      <c r="L88"/>
      <c r="M88"/>
      <c r="N88"/>
      <c r="O88"/>
      <c r="P88"/>
      <c r="Q88"/>
      <c r="V88" s="12">
        <v>88</v>
      </c>
    </row>
    <row r="89" spans="3:32">
      <c r="C89"/>
      <c r="D89"/>
      <c r="E89"/>
      <c r="F89"/>
      <c r="K89"/>
      <c r="L89"/>
      <c r="M89"/>
      <c r="N89"/>
      <c r="O89"/>
      <c r="P89"/>
      <c r="Q89"/>
      <c r="V89" s="12">
        <v>89</v>
      </c>
    </row>
    <row r="90" spans="3:32">
      <c r="C90"/>
      <c r="D90"/>
      <c r="E90"/>
      <c r="F90"/>
      <c r="K90"/>
      <c r="L90"/>
      <c r="M90"/>
      <c r="N90"/>
      <c r="O90"/>
      <c r="P90"/>
      <c r="Q90"/>
    </row>
    <row r="91" spans="3:32">
      <c r="C91"/>
      <c r="D91"/>
      <c r="E91"/>
      <c r="F91"/>
      <c r="K91"/>
      <c r="L91"/>
      <c r="M91"/>
      <c r="N91"/>
      <c r="O91"/>
      <c r="P91"/>
      <c r="Q91"/>
    </row>
    <row r="92" spans="3:32">
      <c r="C92"/>
      <c r="D92"/>
      <c r="E92"/>
      <c r="F92"/>
      <c r="K92"/>
      <c r="L92"/>
      <c r="M92"/>
      <c r="N92"/>
      <c r="O92"/>
      <c r="P92"/>
      <c r="Q92"/>
    </row>
    <row r="93" spans="3:32">
      <c r="C93"/>
      <c r="D93"/>
      <c r="E93"/>
      <c r="F93"/>
      <c r="K93"/>
      <c r="L93"/>
      <c r="M93"/>
      <c r="N93"/>
      <c r="O93"/>
      <c r="P93"/>
      <c r="Q93"/>
    </row>
    <row r="94" spans="3:32"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3:32"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3:32"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>
      <c r="A98" s="14"/>
      <c r="B98" s="57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/>
  <mergeCells count="23">
    <mergeCell ref="B18:D18"/>
    <mergeCell ref="B19:D19"/>
    <mergeCell ref="B20:U20"/>
    <mergeCell ref="B14:D14"/>
    <mergeCell ref="B13:U13"/>
    <mergeCell ref="B15:D15"/>
    <mergeCell ref="B17:D17"/>
    <mergeCell ref="B16:U16"/>
    <mergeCell ref="Y31:Z32"/>
    <mergeCell ref="E17:U17"/>
    <mergeCell ref="D23:T23"/>
    <mergeCell ref="D24:U24"/>
    <mergeCell ref="W1:Z1"/>
    <mergeCell ref="E15:U15"/>
    <mergeCell ref="D1:N1"/>
    <mergeCell ref="F2:G2"/>
    <mergeCell ref="H2:I2"/>
    <mergeCell ref="J2:K2"/>
    <mergeCell ref="L2:M2"/>
    <mergeCell ref="N2:O2"/>
    <mergeCell ref="D28:T28"/>
    <mergeCell ref="E18:U18"/>
    <mergeCell ref="E19:U19"/>
  </mergeCells>
  <pageMargins left="1" right="0.82" top="1" bottom="1.18" header="0.5" footer="0.5"/>
  <pageSetup paperSize="9" orientation="landscape" horizontalDpi="4294967293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/>
  </sheetPr>
  <dimension ref="A1:H133"/>
  <sheetViews>
    <sheetView zoomScale="70" zoomScaleNormal="70" workbookViewId="0">
      <selection activeCell="D92" sqref="D92:D96"/>
    </sheetView>
  </sheetViews>
  <sheetFormatPr defaultRowHeight="15"/>
  <cols>
    <col min="1" max="1" width="4.5703125" customWidth="1"/>
    <col min="2" max="2" width="18.85546875" customWidth="1"/>
    <col min="3" max="3" width="16.28515625" customWidth="1"/>
    <col min="4" max="4" width="16.7109375" bestFit="1" customWidth="1"/>
    <col min="5" max="5" width="17.7109375" customWidth="1"/>
  </cols>
  <sheetData>
    <row r="1" spans="1:5" ht="15" customHeight="1">
      <c r="A1" t="s">
        <v>6</v>
      </c>
      <c r="B1" s="51"/>
      <c r="C1" s="51"/>
      <c r="D1" t="s">
        <v>10</v>
      </c>
      <c r="E1" s="51" t="s">
        <v>185</v>
      </c>
    </row>
    <row r="2" spans="1:5" ht="15" customHeight="1">
      <c r="A2">
        <v>1</v>
      </c>
      <c r="B2" s="51" t="s">
        <v>34</v>
      </c>
      <c r="C2" s="51" t="s">
        <v>14</v>
      </c>
      <c r="D2" s="37" t="str">
        <f>B2&amp;" "&amp;LEFT(C2,2)&amp;"."</f>
        <v>Nožina  An.</v>
      </c>
      <c r="E2" s="37" t="s">
        <v>59</v>
      </c>
    </row>
    <row r="3" spans="1:5">
      <c r="A3">
        <v>2</v>
      </c>
      <c r="B3" s="51" t="s">
        <v>32</v>
      </c>
      <c r="C3" s="51" t="s">
        <v>33</v>
      </c>
      <c r="D3" s="37" t="str">
        <f t="shared" ref="D3:D17" si="0">B3&amp;" "&amp;LEFT(C3,2)&amp;"."</f>
        <v>Jurakić Go.</v>
      </c>
      <c r="E3" s="37" t="s">
        <v>59</v>
      </c>
    </row>
    <row r="4" spans="1:5">
      <c r="A4">
        <v>3</v>
      </c>
      <c r="B4" s="51" t="s">
        <v>31</v>
      </c>
      <c r="C4" s="51" t="s">
        <v>17</v>
      </c>
      <c r="D4" s="37" t="str">
        <f t="shared" si="0"/>
        <v>Oreč Ma.</v>
      </c>
      <c r="E4" s="37" t="s">
        <v>59</v>
      </c>
    </row>
    <row r="5" spans="1:5">
      <c r="A5">
        <v>4</v>
      </c>
      <c r="B5" s="51" t="s">
        <v>73</v>
      </c>
      <c r="C5" s="51" t="s">
        <v>29</v>
      </c>
      <c r="D5" s="37" t="str">
        <f t="shared" si="0"/>
        <v>Babler Ne.</v>
      </c>
      <c r="E5" s="37" t="s">
        <v>59</v>
      </c>
    </row>
    <row r="6" spans="1:5">
      <c r="A6">
        <v>5</v>
      </c>
      <c r="B6" s="51" t="s">
        <v>117</v>
      </c>
      <c r="C6" s="51" t="s">
        <v>13</v>
      </c>
      <c r="D6" s="37" t="str">
        <f t="shared" si="0"/>
        <v>Hinek  St.</v>
      </c>
      <c r="E6" s="37" t="s">
        <v>59</v>
      </c>
    </row>
    <row r="7" spans="1:5">
      <c r="A7">
        <v>6</v>
      </c>
      <c r="B7" s="51"/>
      <c r="C7" s="51"/>
      <c r="D7" s="37" t="str">
        <f t="shared" si="0"/>
        <v xml:space="preserve"> .</v>
      </c>
      <c r="E7" s="37" t="s">
        <v>59</v>
      </c>
    </row>
    <row r="8" spans="1:5">
      <c r="A8">
        <v>7</v>
      </c>
      <c r="B8" s="51"/>
      <c r="C8" s="51"/>
      <c r="D8" s="37" t="str">
        <f t="shared" si="0"/>
        <v xml:space="preserve"> .</v>
      </c>
      <c r="E8" s="37" t="s">
        <v>59</v>
      </c>
    </row>
    <row r="9" spans="1:5">
      <c r="A9">
        <v>8</v>
      </c>
      <c r="B9" s="51"/>
      <c r="C9" s="51"/>
      <c r="D9" s="37" t="str">
        <f t="shared" si="0"/>
        <v xml:space="preserve"> .</v>
      </c>
      <c r="E9" s="37" t="s">
        <v>59</v>
      </c>
    </row>
    <row r="10" spans="1:5">
      <c r="A10">
        <v>9</v>
      </c>
      <c r="B10" s="51"/>
      <c r="C10" s="51"/>
      <c r="D10" s="37" t="str">
        <f t="shared" si="0"/>
        <v xml:space="preserve"> .</v>
      </c>
      <c r="E10" s="37" t="s">
        <v>59</v>
      </c>
    </row>
    <row r="11" spans="1:5">
      <c r="A11">
        <v>10</v>
      </c>
      <c r="B11" s="51"/>
      <c r="C11" s="51"/>
      <c r="D11" s="37" t="str">
        <f t="shared" si="0"/>
        <v xml:space="preserve"> .</v>
      </c>
      <c r="E11" s="37" t="s">
        <v>59</v>
      </c>
    </row>
    <row r="12" spans="1:5">
      <c r="A12">
        <v>11</v>
      </c>
      <c r="B12" s="52"/>
      <c r="C12" s="52"/>
      <c r="D12" s="37" t="str">
        <f t="shared" si="0"/>
        <v xml:space="preserve"> .</v>
      </c>
      <c r="E12" s="53" t="s">
        <v>89</v>
      </c>
    </row>
    <row r="13" spans="1:5">
      <c r="A13">
        <v>12</v>
      </c>
      <c r="B13" s="52"/>
      <c r="C13" s="52"/>
      <c r="D13" s="37" t="str">
        <f t="shared" si="0"/>
        <v xml:space="preserve"> .</v>
      </c>
      <c r="E13" s="53" t="s">
        <v>89</v>
      </c>
    </row>
    <row r="14" spans="1:5">
      <c r="A14">
        <v>13</v>
      </c>
      <c r="B14" s="52"/>
      <c r="C14" s="52"/>
      <c r="D14" s="37" t="str">
        <f t="shared" si="0"/>
        <v xml:space="preserve"> .</v>
      </c>
      <c r="E14" s="53" t="s">
        <v>89</v>
      </c>
    </row>
    <row r="15" spans="1:5">
      <c r="A15">
        <v>14</v>
      </c>
      <c r="B15" s="52"/>
      <c r="C15" s="52"/>
      <c r="D15" s="37" t="str">
        <f t="shared" si="0"/>
        <v xml:space="preserve"> .</v>
      </c>
      <c r="E15" s="53" t="s">
        <v>89</v>
      </c>
    </row>
    <row r="16" spans="1:5">
      <c r="A16">
        <v>15</v>
      </c>
      <c r="B16" s="52"/>
      <c r="C16" s="52"/>
      <c r="D16" s="37" t="str">
        <f t="shared" si="0"/>
        <v xml:space="preserve"> .</v>
      </c>
      <c r="E16" s="53" t="s">
        <v>89</v>
      </c>
    </row>
    <row r="17" spans="1:5">
      <c r="A17">
        <v>16</v>
      </c>
      <c r="B17" s="52"/>
      <c r="C17" s="52"/>
      <c r="D17" s="37" t="str">
        <f t="shared" si="0"/>
        <v xml:space="preserve"> .</v>
      </c>
      <c r="E17" s="53" t="s">
        <v>89</v>
      </c>
    </row>
    <row r="18" spans="1:5">
      <c r="A18">
        <v>17</v>
      </c>
      <c r="B18" s="51"/>
      <c r="C18" s="51"/>
      <c r="D18" s="37"/>
      <c r="E18" s="53" t="s">
        <v>89</v>
      </c>
    </row>
    <row r="19" spans="1:5">
      <c r="A19">
        <v>18</v>
      </c>
      <c r="B19" s="51"/>
      <c r="C19" s="51"/>
      <c r="D19" s="37"/>
      <c r="E19" s="53" t="s">
        <v>89</v>
      </c>
    </row>
    <row r="20" spans="1:5">
      <c r="A20">
        <v>19</v>
      </c>
      <c r="B20" s="51"/>
      <c r="C20" s="51"/>
      <c r="D20" s="37"/>
      <c r="E20" s="53" t="s">
        <v>89</v>
      </c>
    </row>
    <row r="21" spans="1:5">
      <c r="A21">
        <v>20</v>
      </c>
      <c r="B21" s="51"/>
      <c r="C21" s="51"/>
      <c r="D21" s="37"/>
      <c r="E21" s="53" t="s">
        <v>89</v>
      </c>
    </row>
    <row r="22" spans="1:5">
      <c r="A22">
        <v>21</v>
      </c>
      <c r="B22" s="51" t="s">
        <v>80</v>
      </c>
      <c r="C22" s="51" t="s">
        <v>85</v>
      </c>
      <c r="D22" s="37" t="str">
        <f t="shared" ref="D22:D51" si="1">B22&amp;" "&amp;LEFT(C22,2)&amp;"."</f>
        <v>Šaravanja  Ig.</v>
      </c>
      <c r="E22" s="54" t="s">
        <v>92</v>
      </c>
    </row>
    <row r="23" spans="1:5">
      <c r="A23">
        <v>22</v>
      </c>
      <c r="B23" s="51" t="s">
        <v>79</v>
      </c>
      <c r="C23" s="51" t="s">
        <v>29</v>
      </c>
      <c r="D23" s="37" t="str">
        <f t="shared" si="1"/>
        <v>Lemajić Ne.</v>
      </c>
      <c r="E23" s="54" t="s">
        <v>92</v>
      </c>
    </row>
    <row r="24" spans="1:5">
      <c r="A24">
        <v>23</v>
      </c>
      <c r="B24" s="51" t="s">
        <v>81</v>
      </c>
      <c r="C24" s="51" t="s">
        <v>33</v>
      </c>
      <c r="D24" s="37" t="str">
        <f t="shared" si="1"/>
        <v>Sekulić Go.</v>
      </c>
      <c r="E24" s="54" t="s">
        <v>92</v>
      </c>
    </row>
    <row r="25" spans="1:5">
      <c r="A25">
        <v>24</v>
      </c>
      <c r="B25" s="51" t="s">
        <v>123</v>
      </c>
      <c r="C25" s="51" t="s">
        <v>124</v>
      </c>
      <c r="D25" s="37" t="str">
        <f t="shared" si="1"/>
        <v>Bednjanec Ma.</v>
      </c>
      <c r="E25" s="54" t="s">
        <v>92</v>
      </c>
    </row>
    <row r="26" spans="1:5">
      <c r="A26">
        <v>25</v>
      </c>
      <c r="B26" s="51" t="s">
        <v>125</v>
      </c>
      <c r="C26" s="51" t="s">
        <v>14</v>
      </c>
      <c r="D26" s="37" t="str">
        <f t="shared" si="1"/>
        <v>Gavran An.</v>
      </c>
      <c r="E26" s="54" t="s">
        <v>92</v>
      </c>
    </row>
    <row r="27" spans="1:5">
      <c r="A27">
        <v>26</v>
      </c>
      <c r="B27" s="51"/>
      <c r="C27" s="51"/>
      <c r="D27" s="37" t="str">
        <f t="shared" si="1"/>
        <v xml:space="preserve"> .</v>
      </c>
      <c r="E27" s="54" t="s">
        <v>92</v>
      </c>
    </row>
    <row r="28" spans="1:5">
      <c r="A28">
        <v>27</v>
      </c>
      <c r="B28" s="51"/>
      <c r="C28" s="51"/>
      <c r="D28" s="37" t="str">
        <f t="shared" si="1"/>
        <v xml:space="preserve"> .</v>
      </c>
      <c r="E28" s="54" t="s">
        <v>92</v>
      </c>
    </row>
    <row r="29" spans="1:5">
      <c r="A29">
        <v>28</v>
      </c>
      <c r="B29" s="51"/>
      <c r="C29" s="51"/>
      <c r="D29" s="37" t="str">
        <f t="shared" si="1"/>
        <v xml:space="preserve"> .</v>
      </c>
      <c r="E29" s="54" t="s">
        <v>92</v>
      </c>
    </row>
    <row r="30" spans="1:5">
      <c r="A30">
        <v>29</v>
      </c>
      <c r="B30" s="51"/>
      <c r="C30" s="51"/>
      <c r="D30" s="37" t="str">
        <f t="shared" si="1"/>
        <v xml:space="preserve"> .</v>
      </c>
      <c r="E30" s="54" t="s">
        <v>92</v>
      </c>
    </row>
    <row r="31" spans="1:5">
      <c r="A31">
        <v>30</v>
      </c>
      <c r="B31" s="51"/>
      <c r="C31" s="51"/>
      <c r="D31" s="37" t="str">
        <f t="shared" si="1"/>
        <v xml:space="preserve"> .</v>
      </c>
      <c r="E31" s="54" t="s">
        <v>92</v>
      </c>
    </row>
    <row r="32" spans="1:5">
      <c r="A32">
        <v>31</v>
      </c>
      <c r="B32" s="52" t="s">
        <v>21</v>
      </c>
      <c r="C32" s="52" t="s">
        <v>15</v>
      </c>
      <c r="D32" s="37" t="str">
        <f t="shared" si="1"/>
        <v>Vuletić Iv.</v>
      </c>
      <c r="E32" s="46" t="s">
        <v>12</v>
      </c>
    </row>
    <row r="33" spans="1:8">
      <c r="A33">
        <v>32</v>
      </c>
      <c r="B33" s="52" t="s">
        <v>30</v>
      </c>
      <c r="C33" s="52" t="s">
        <v>22</v>
      </c>
      <c r="D33" s="37" t="str">
        <f t="shared" si="1"/>
        <v>Župan  Ro.</v>
      </c>
      <c r="E33" s="46" t="s">
        <v>12</v>
      </c>
    </row>
    <row r="34" spans="1:8">
      <c r="A34">
        <v>33</v>
      </c>
      <c r="B34" s="52" t="s">
        <v>23</v>
      </c>
      <c r="C34" s="52" t="s">
        <v>24</v>
      </c>
      <c r="D34" s="37" t="str">
        <f t="shared" si="1"/>
        <v>Ahmetović Es.</v>
      </c>
      <c r="E34" s="46" t="s">
        <v>12</v>
      </c>
    </row>
    <row r="35" spans="1:8">
      <c r="A35">
        <v>34</v>
      </c>
      <c r="B35" s="52" t="s">
        <v>25</v>
      </c>
      <c r="C35" s="52" t="s">
        <v>26</v>
      </c>
      <c r="D35" s="37" t="str">
        <f t="shared" si="1"/>
        <v>Beraković Ml.</v>
      </c>
      <c r="E35" s="46" t="s">
        <v>12</v>
      </c>
    </row>
    <row r="36" spans="1:8">
      <c r="A36">
        <v>35</v>
      </c>
      <c r="B36" s="52" t="s">
        <v>30</v>
      </c>
      <c r="C36" s="52" t="s">
        <v>19</v>
      </c>
      <c r="D36" s="37" t="str">
        <f t="shared" si="1"/>
        <v>Župan  To.</v>
      </c>
      <c r="E36" s="46" t="s">
        <v>12</v>
      </c>
    </row>
    <row r="37" spans="1:8">
      <c r="A37">
        <v>36</v>
      </c>
      <c r="B37" s="52" t="s">
        <v>160</v>
      </c>
      <c r="C37" s="52" t="s">
        <v>27</v>
      </c>
      <c r="D37" s="37" t="str">
        <f t="shared" si="1"/>
        <v>Sigurnjak  Ti.</v>
      </c>
      <c r="E37" s="46" t="s">
        <v>12</v>
      </c>
    </row>
    <row r="38" spans="1:8">
      <c r="A38">
        <v>37</v>
      </c>
      <c r="B38" s="52"/>
      <c r="C38" s="52"/>
      <c r="D38" s="37" t="str">
        <f t="shared" si="1"/>
        <v xml:space="preserve"> .</v>
      </c>
      <c r="E38" s="46" t="s">
        <v>12</v>
      </c>
    </row>
    <row r="39" spans="1:8">
      <c r="A39">
        <v>38</v>
      </c>
      <c r="B39" s="52"/>
      <c r="C39" s="52"/>
      <c r="D39" s="37" t="str">
        <f t="shared" si="1"/>
        <v xml:space="preserve"> .</v>
      </c>
      <c r="E39" s="46" t="s">
        <v>12</v>
      </c>
    </row>
    <row r="40" spans="1:8">
      <c r="A40">
        <v>39</v>
      </c>
      <c r="B40" s="52"/>
      <c r="C40" s="52"/>
      <c r="D40" s="37" t="str">
        <f t="shared" si="1"/>
        <v xml:space="preserve"> .</v>
      </c>
      <c r="E40" s="46" t="s">
        <v>12</v>
      </c>
    </row>
    <row r="41" spans="1:8">
      <c r="A41">
        <v>40</v>
      </c>
      <c r="B41" s="52"/>
      <c r="C41" s="52"/>
      <c r="D41" s="37" t="str">
        <f t="shared" si="1"/>
        <v xml:space="preserve"> .</v>
      </c>
      <c r="E41" s="46" t="s">
        <v>12</v>
      </c>
    </row>
    <row r="42" spans="1:8">
      <c r="A42">
        <v>41</v>
      </c>
      <c r="B42" s="51" t="s">
        <v>126</v>
      </c>
      <c r="C42" s="51" t="s">
        <v>82</v>
      </c>
      <c r="D42" s="37" t="str">
        <f t="shared" si="1"/>
        <v>Rečić Ma.</v>
      </c>
      <c r="E42" s="45" t="s">
        <v>90</v>
      </c>
      <c r="G42" t="s">
        <v>80</v>
      </c>
      <c r="H42" t="s">
        <v>85</v>
      </c>
    </row>
    <row r="43" spans="1:8">
      <c r="A43">
        <v>42</v>
      </c>
      <c r="B43" s="51" t="s">
        <v>127</v>
      </c>
      <c r="C43" s="51" t="s">
        <v>15</v>
      </c>
      <c r="D43" s="37" t="str">
        <f t="shared" si="1"/>
        <v>Babić Iv.</v>
      </c>
      <c r="E43" s="45" t="s">
        <v>90</v>
      </c>
      <c r="G43" t="s">
        <v>79</v>
      </c>
      <c r="H43" t="s">
        <v>29</v>
      </c>
    </row>
    <row r="44" spans="1:8">
      <c r="A44">
        <v>43</v>
      </c>
      <c r="B44" s="51" t="s">
        <v>128</v>
      </c>
      <c r="C44" s="51" t="s">
        <v>16</v>
      </c>
      <c r="D44" s="37" t="str">
        <f t="shared" si="1"/>
        <v>Rosandić Mi.</v>
      </c>
      <c r="E44" s="45" t="s">
        <v>90</v>
      </c>
      <c r="G44" t="s">
        <v>81</v>
      </c>
      <c r="H44" t="s">
        <v>33</v>
      </c>
    </row>
    <row r="45" spans="1:8">
      <c r="A45">
        <v>44</v>
      </c>
      <c r="B45" s="51" t="s">
        <v>129</v>
      </c>
      <c r="C45" s="51" t="s">
        <v>17</v>
      </c>
      <c r="D45" s="37" t="str">
        <f t="shared" si="1"/>
        <v>Šulter Ma.</v>
      </c>
      <c r="E45" s="45" t="s">
        <v>90</v>
      </c>
      <c r="G45" t="s">
        <v>123</v>
      </c>
      <c r="H45" t="s">
        <v>124</v>
      </c>
    </row>
    <row r="46" spans="1:8">
      <c r="A46">
        <v>45</v>
      </c>
      <c r="B46" s="51" t="s">
        <v>130</v>
      </c>
      <c r="C46" s="51" t="s">
        <v>17</v>
      </c>
      <c r="D46" s="37" t="str">
        <f t="shared" si="1"/>
        <v>Bošnjaković Ma.</v>
      </c>
      <c r="E46" s="45" t="s">
        <v>90</v>
      </c>
      <c r="G46" t="s">
        <v>125</v>
      </c>
      <c r="H46" t="s">
        <v>14</v>
      </c>
    </row>
    <row r="47" spans="1:8">
      <c r="A47">
        <v>46</v>
      </c>
      <c r="B47" s="51" t="s">
        <v>131</v>
      </c>
      <c r="C47" s="51" t="s">
        <v>17</v>
      </c>
      <c r="D47" s="37" t="str">
        <f t="shared" si="1"/>
        <v>Vinarić Ma.</v>
      </c>
      <c r="E47" s="45" t="s">
        <v>90</v>
      </c>
    </row>
    <row r="48" spans="1:8">
      <c r="A48">
        <v>47</v>
      </c>
      <c r="B48" s="51"/>
      <c r="C48" s="51"/>
      <c r="D48" s="37" t="str">
        <f t="shared" si="1"/>
        <v xml:space="preserve"> .</v>
      </c>
      <c r="E48" s="45" t="s">
        <v>90</v>
      </c>
    </row>
    <row r="49" spans="1:5">
      <c r="A49">
        <v>48</v>
      </c>
      <c r="B49" s="51"/>
      <c r="C49" s="51"/>
      <c r="D49" s="37" t="str">
        <f t="shared" si="1"/>
        <v xml:space="preserve"> .</v>
      </c>
      <c r="E49" s="45" t="s">
        <v>90</v>
      </c>
    </row>
    <row r="50" spans="1:5">
      <c r="A50">
        <v>49</v>
      </c>
      <c r="B50" s="51"/>
      <c r="C50" s="51"/>
      <c r="D50" s="37" t="str">
        <f t="shared" si="1"/>
        <v xml:space="preserve"> .</v>
      </c>
      <c r="E50" s="45" t="s">
        <v>90</v>
      </c>
    </row>
    <row r="51" spans="1:5">
      <c r="A51">
        <v>50</v>
      </c>
      <c r="B51" s="51"/>
      <c r="C51" s="51"/>
      <c r="D51" s="37" t="str">
        <f t="shared" si="1"/>
        <v xml:space="preserve"> .</v>
      </c>
      <c r="E51" s="45" t="s">
        <v>90</v>
      </c>
    </row>
    <row r="52" spans="1:5">
      <c r="A52">
        <v>51</v>
      </c>
      <c r="B52" s="52" t="s">
        <v>161</v>
      </c>
      <c r="C52" s="52" t="s">
        <v>162</v>
      </c>
      <c r="D52" s="37" t="str">
        <f>B52&amp;" "&amp;LEFT(C52,2)&amp;"."</f>
        <v>Mrva  Fr.</v>
      </c>
      <c r="E52" s="55" t="s">
        <v>157</v>
      </c>
    </row>
    <row r="53" spans="1:5">
      <c r="A53">
        <v>52</v>
      </c>
      <c r="B53" s="52" t="s">
        <v>163</v>
      </c>
      <c r="C53" s="52" t="s">
        <v>164</v>
      </c>
      <c r="D53" s="37" t="str">
        <f>B53&amp;" "&amp;LEFT(C53,2)&amp;"."</f>
        <v>Petrak Zo.</v>
      </c>
      <c r="E53" s="55" t="s">
        <v>157</v>
      </c>
    </row>
    <row r="54" spans="1:5">
      <c r="A54">
        <v>53</v>
      </c>
      <c r="B54" s="52" t="s">
        <v>165</v>
      </c>
      <c r="C54" s="52" t="s">
        <v>166</v>
      </c>
      <c r="D54" s="37" t="str">
        <f>B54&amp;" "&amp;LEFT(C54,2)&amp;"."</f>
        <v>Grgić Ma.</v>
      </c>
      <c r="E54" s="55" t="s">
        <v>157</v>
      </c>
    </row>
    <row r="55" spans="1:5">
      <c r="A55">
        <v>54</v>
      </c>
      <c r="B55" s="52" t="s">
        <v>167</v>
      </c>
      <c r="C55" s="52" t="s">
        <v>168</v>
      </c>
      <c r="D55" s="37" t="str">
        <f>B55&amp;" "&amp;LEFT(C55,2)&amp;"."</f>
        <v>Dekanović Sl.</v>
      </c>
      <c r="E55" s="55" t="s">
        <v>157</v>
      </c>
    </row>
    <row r="56" spans="1:5">
      <c r="A56">
        <v>55</v>
      </c>
      <c r="B56" s="52" t="s">
        <v>169</v>
      </c>
      <c r="C56" s="52" t="s">
        <v>170</v>
      </c>
      <c r="D56" s="37" t="str">
        <f>B56&amp;" "&amp;LEFT(C56,2)&amp;"."</f>
        <v>Mrvelj  Ti.</v>
      </c>
      <c r="E56" s="55" t="s">
        <v>157</v>
      </c>
    </row>
    <row r="57" spans="1:5">
      <c r="A57">
        <v>56</v>
      </c>
      <c r="B57" s="52" t="s">
        <v>171</v>
      </c>
      <c r="C57" s="52" t="s">
        <v>83</v>
      </c>
      <c r="D57" s="37" t="str">
        <f t="shared" ref="D57:D61" si="2">B57&amp;" "&amp;LEFT(C57,2)&amp;"."</f>
        <v>Kolar Že.</v>
      </c>
      <c r="E57" s="55" t="s">
        <v>157</v>
      </c>
    </row>
    <row r="58" spans="1:5">
      <c r="A58">
        <v>57</v>
      </c>
      <c r="B58" s="52" t="s">
        <v>172</v>
      </c>
      <c r="C58" s="52" t="s">
        <v>19</v>
      </c>
      <c r="D58" s="37" t="str">
        <f t="shared" si="2"/>
        <v>Krajina To.</v>
      </c>
      <c r="E58" s="55" t="s">
        <v>157</v>
      </c>
    </row>
    <row r="59" spans="1:5">
      <c r="A59">
        <v>58</v>
      </c>
      <c r="B59" s="52" t="s">
        <v>173</v>
      </c>
      <c r="C59" s="52" t="s">
        <v>174</v>
      </c>
      <c r="D59" s="37" t="str">
        <f t="shared" si="2"/>
        <v>Vilenica  An.</v>
      </c>
      <c r="E59" s="55" t="s">
        <v>157</v>
      </c>
    </row>
    <row r="60" spans="1:5">
      <c r="A60">
        <v>59</v>
      </c>
      <c r="B60" s="52"/>
      <c r="C60" s="52"/>
      <c r="D60" s="37" t="str">
        <f t="shared" si="2"/>
        <v xml:space="preserve"> .</v>
      </c>
      <c r="E60" s="55" t="s">
        <v>157</v>
      </c>
    </row>
    <row r="61" spans="1:5">
      <c r="A61">
        <v>60</v>
      </c>
      <c r="B61" s="52"/>
      <c r="C61" s="52"/>
      <c r="D61" s="37" t="str">
        <f t="shared" si="2"/>
        <v xml:space="preserve"> .</v>
      </c>
      <c r="E61" s="55" t="s">
        <v>157</v>
      </c>
    </row>
    <row r="62" spans="1:5">
      <c r="A62">
        <v>61</v>
      </c>
      <c r="B62" s="51" t="s">
        <v>134</v>
      </c>
      <c r="C62" s="51" t="s">
        <v>18</v>
      </c>
      <c r="D62" s="37" t="str">
        <f>B62&amp;" "&amp;LEFT(C62,2)&amp;"."</f>
        <v>Čanić Jo.</v>
      </c>
      <c r="E62" s="55" t="s">
        <v>66</v>
      </c>
    </row>
    <row r="63" spans="1:5">
      <c r="A63">
        <v>62</v>
      </c>
      <c r="B63" s="51" t="s">
        <v>135</v>
      </c>
      <c r="C63" s="51" t="s">
        <v>62</v>
      </c>
      <c r="D63" s="37" t="str">
        <f>B63&amp;" "&amp;LEFT(C63,2)&amp;"."</f>
        <v>Kabić Dr.</v>
      </c>
      <c r="E63" s="55" t="s">
        <v>66</v>
      </c>
    </row>
    <row r="64" spans="1:5">
      <c r="A64">
        <v>63</v>
      </c>
      <c r="B64" s="51" t="s">
        <v>134</v>
      </c>
      <c r="C64" s="51" t="s">
        <v>60</v>
      </c>
      <c r="D64" s="37" t="str">
        <f>B64&amp;" "&amp;LEFT(C64,2)&amp;"."</f>
        <v>Čanić Do.</v>
      </c>
      <c r="E64" s="55" t="s">
        <v>66</v>
      </c>
    </row>
    <row r="65" spans="1:5">
      <c r="A65">
        <v>64</v>
      </c>
      <c r="B65" s="51" t="s">
        <v>136</v>
      </c>
      <c r="C65" s="51" t="s">
        <v>28</v>
      </c>
      <c r="D65" s="37" t="str">
        <f t="shared" ref="D65:D71" si="3">B65&amp;" "&amp;LEFT(C65,2)&amp;"."</f>
        <v>Zorko Ve.</v>
      </c>
      <c r="E65" s="55" t="s">
        <v>66</v>
      </c>
    </row>
    <row r="66" spans="1:5">
      <c r="A66">
        <v>65</v>
      </c>
      <c r="B66" s="51" t="s">
        <v>63</v>
      </c>
      <c r="C66" s="51" t="s">
        <v>86</v>
      </c>
      <c r="D66" s="37" t="str">
        <f t="shared" si="3"/>
        <v>Sarajčić To.</v>
      </c>
      <c r="E66" s="55" t="s">
        <v>66</v>
      </c>
    </row>
    <row r="67" spans="1:5">
      <c r="A67">
        <v>66</v>
      </c>
      <c r="B67" s="51" t="s">
        <v>137</v>
      </c>
      <c r="C67" s="51" t="s">
        <v>19</v>
      </c>
      <c r="D67" s="37" t="str">
        <f t="shared" si="3"/>
        <v>Puškarić To.</v>
      </c>
      <c r="E67" s="55" t="s">
        <v>66</v>
      </c>
    </row>
    <row r="68" spans="1:5">
      <c r="A68">
        <v>67</v>
      </c>
      <c r="B68" s="51" t="s">
        <v>70</v>
      </c>
      <c r="C68" s="51" t="s">
        <v>17</v>
      </c>
      <c r="D68" s="37" t="str">
        <f t="shared" si="3"/>
        <v>Jurić Ma.</v>
      </c>
      <c r="E68" s="55" t="s">
        <v>66</v>
      </c>
    </row>
    <row r="69" spans="1:5">
      <c r="A69">
        <v>68</v>
      </c>
      <c r="B69" s="51" t="s">
        <v>64</v>
      </c>
      <c r="C69" s="51" t="s">
        <v>65</v>
      </c>
      <c r="D69" s="37" t="str">
        <f t="shared" si="3"/>
        <v>Katinić Ti.</v>
      </c>
      <c r="E69" s="55" t="s">
        <v>66</v>
      </c>
    </row>
    <row r="70" spans="1:5">
      <c r="A70">
        <v>69</v>
      </c>
      <c r="B70" s="51" t="s">
        <v>93</v>
      </c>
      <c r="C70" s="51" t="s">
        <v>15</v>
      </c>
      <c r="D70" s="37" t="str">
        <f t="shared" si="3"/>
        <v>Dorić Iv.</v>
      </c>
      <c r="E70" s="55" t="s">
        <v>66</v>
      </c>
    </row>
    <row r="71" spans="1:5">
      <c r="A71">
        <v>70</v>
      </c>
      <c r="B71" s="51" t="s">
        <v>138</v>
      </c>
      <c r="C71" s="51" t="s">
        <v>61</v>
      </c>
      <c r="D71" s="37" t="str">
        <f t="shared" si="3"/>
        <v>Abramović Ma.</v>
      </c>
      <c r="E71" s="55" t="s">
        <v>66</v>
      </c>
    </row>
    <row r="72" spans="1:5">
      <c r="A72">
        <v>71</v>
      </c>
      <c r="B72" s="52" t="s">
        <v>74</v>
      </c>
      <c r="C72" s="52" t="s">
        <v>83</v>
      </c>
      <c r="D72" s="37" t="str">
        <f>B72&amp;" "&amp;LEFT(C72,2)&amp;"."</f>
        <v>Liović Že.</v>
      </c>
      <c r="E72" s="47" t="s">
        <v>91</v>
      </c>
    </row>
    <row r="73" spans="1:5">
      <c r="A73">
        <v>72</v>
      </c>
      <c r="B73" s="52" t="s">
        <v>75</v>
      </c>
      <c r="C73" s="52" t="s">
        <v>87</v>
      </c>
      <c r="D73" s="37" t="str">
        <f>B73&amp;" "&amp;LEFT(C73,2)&amp;"."</f>
        <v>Martić Vi.</v>
      </c>
      <c r="E73" s="47" t="s">
        <v>91</v>
      </c>
    </row>
    <row r="74" spans="1:5">
      <c r="A74">
        <v>73</v>
      </c>
      <c r="B74" s="52" t="s">
        <v>76</v>
      </c>
      <c r="C74" s="52" t="s">
        <v>15</v>
      </c>
      <c r="D74" s="37" t="str">
        <f>B74&amp;" "&amp;LEFT(C74,2)&amp;"."</f>
        <v>Rokić Iv.</v>
      </c>
      <c r="E74" s="47" t="s">
        <v>91</v>
      </c>
    </row>
    <row r="75" spans="1:5">
      <c r="A75">
        <v>74</v>
      </c>
      <c r="B75" s="52" t="s">
        <v>77</v>
      </c>
      <c r="C75" s="52" t="s">
        <v>88</v>
      </c>
      <c r="D75" s="37" t="str">
        <f>B75&amp;" "&amp;LEFT(C75,2)&amp;"."</f>
        <v>Bagarić Zl.</v>
      </c>
      <c r="E75" s="47" t="s">
        <v>91</v>
      </c>
    </row>
    <row r="76" spans="1:5">
      <c r="A76">
        <v>75</v>
      </c>
      <c r="B76" s="52" t="s">
        <v>78</v>
      </c>
      <c r="C76" s="52" t="s">
        <v>22</v>
      </c>
      <c r="D76" s="37" t="str">
        <f>B76&amp;" "&amp;LEFT(C76,2)&amp;"."</f>
        <v>Klobučar Ro.</v>
      </c>
      <c r="E76" s="47" t="s">
        <v>91</v>
      </c>
    </row>
    <row r="77" spans="1:5">
      <c r="A77">
        <v>76</v>
      </c>
      <c r="B77" s="52"/>
      <c r="C77" s="52"/>
      <c r="D77" s="37" t="str">
        <f t="shared" ref="D77:D101" si="4">B77&amp;" "&amp;LEFT(C77,2)&amp;"."</f>
        <v xml:space="preserve"> .</v>
      </c>
      <c r="E77" s="47" t="s">
        <v>91</v>
      </c>
    </row>
    <row r="78" spans="1:5">
      <c r="A78">
        <v>77</v>
      </c>
      <c r="B78" s="52"/>
      <c r="C78" s="52"/>
      <c r="D78" s="37" t="str">
        <f t="shared" si="4"/>
        <v xml:space="preserve"> .</v>
      </c>
      <c r="E78" s="47" t="s">
        <v>91</v>
      </c>
    </row>
    <row r="79" spans="1:5">
      <c r="A79">
        <v>78</v>
      </c>
      <c r="B79" s="52"/>
      <c r="C79" s="52"/>
      <c r="D79" s="37" t="str">
        <f t="shared" si="4"/>
        <v xml:space="preserve"> .</v>
      </c>
      <c r="E79" s="47" t="s">
        <v>91</v>
      </c>
    </row>
    <row r="80" spans="1:5">
      <c r="A80">
        <v>79</v>
      </c>
      <c r="B80" s="52"/>
      <c r="C80" s="52"/>
      <c r="D80" s="37" t="str">
        <f t="shared" si="4"/>
        <v xml:space="preserve"> .</v>
      </c>
      <c r="E80" s="47" t="s">
        <v>91</v>
      </c>
    </row>
    <row r="81" spans="1:5">
      <c r="A81">
        <v>80</v>
      </c>
      <c r="B81" s="52"/>
      <c r="C81" s="52"/>
      <c r="D81" s="37" t="str">
        <f t="shared" si="4"/>
        <v xml:space="preserve"> .</v>
      </c>
      <c r="E81" s="47" t="s">
        <v>91</v>
      </c>
    </row>
    <row r="82" spans="1:5">
      <c r="A82">
        <v>81</v>
      </c>
      <c r="B82" s="51" t="s">
        <v>71</v>
      </c>
      <c r="C82" s="51" t="s">
        <v>35</v>
      </c>
      <c r="D82" s="37" t="str">
        <f t="shared" si="4"/>
        <v>Arbanas  Da.</v>
      </c>
      <c r="E82" s="53" t="s">
        <v>11</v>
      </c>
    </row>
    <row r="83" spans="1:5">
      <c r="A83">
        <v>82</v>
      </c>
      <c r="B83" s="51" t="s">
        <v>132</v>
      </c>
      <c r="C83" s="51" t="s">
        <v>37</v>
      </c>
      <c r="D83" s="37" t="str">
        <f t="shared" si="4"/>
        <v>Dervišević Zl.</v>
      </c>
      <c r="E83" s="53" t="s">
        <v>11</v>
      </c>
    </row>
    <row r="84" spans="1:5">
      <c r="A84">
        <v>83</v>
      </c>
      <c r="B84" s="51" t="s">
        <v>72</v>
      </c>
      <c r="C84" s="51" t="s">
        <v>36</v>
      </c>
      <c r="D84" s="37" t="str">
        <f t="shared" si="4"/>
        <v>Markovčić Vj.</v>
      </c>
      <c r="E84" s="53" t="s">
        <v>11</v>
      </c>
    </row>
    <row r="85" spans="1:5">
      <c r="A85">
        <v>84</v>
      </c>
      <c r="B85" s="51" t="s">
        <v>38</v>
      </c>
      <c r="C85" s="51" t="s">
        <v>39</v>
      </c>
      <c r="D85" s="37" t="str">
        <f t="shared" si="4"/>
        <v>Dabić Da.</v>
      </c>
      <c r="E85" s="53" t="s">
        <v>11</v>
      </c>
    </row>
    <row r="86" spans="1:5">
      <c r="A86">
        <v>85</v>
      </c>
      <c r="B86" s="51" t="s">
        <v>98</v>
      </c>
      <c r="C86" s="51" t="s">
        <v>99</v>
      </c>
      <c r="D86" s="37" t="str">
        <f t="shared" si="4"/>
        <v>Kolarević Lj.</v>
      </c>
      <c r="E86" s="53" t="s">
        <v>11</v>
      </c>
    </row>
    <row r="87" spans="1:5">
      <c r="A87">
        <v>86</v>
      </c>
      <c r="B87" s="51" t="s">
        <v>133</v>
      </c>
      <c r="C87" s="51" t="s">
        <v>20</v>
      </c>
      <c r="D87" s="37" t="str">
        <f t="shared" si="4"/>
        <v>Smuda  Ad.</v>
      </c>
      <c r="E87" s="53" t="s">
        <v>11</v>
      </c>
    </row>
    <row r="88" spans="1:5">
      <c r="A88">
        <v>87</v>
      </c>
      <c r="B88" s="51" t="s">
        <v>71</v>
      </c>
      <c r="C88" s="51" t="s">
        <v>18</v>
      </c>
      <c r="D88" s="37" t="str">
        <f t="shared" si="4"/>
        <v>Arbanas  Jo.</v>
      </c>
      <c r="E88" s="53" t="s">
        <v>11</v>
      </c>
    </row>
    <row r="89" spans="1:5">
      <c r="A89">
        <v>88</v>
      </c>
      <c r="B89" s="51"/>
      <c r="C89" s="51"/>
      <c r="D89" s="37" t="str">
        <f t="shared" si="4"/>
        <v xml:space="preserve"> .</v>
      </c>
      <c r="E89" s="53" t="s">
        <v>11</v>
      </c>
    </row>
    <row r="90" spans="1:5">
      <c r="A90">
        <v>89</v>
      </c>
      <c r="B90" s="51"/>
      <c r="C90" s="51"/>
      <c r="D90" s="37" t="str">
        <f t="shared" si="4"/>
        <v xml:space="preserve"> .</v>
      </c>
      <c r="E90" s="53" t="s">
        <v>11</v>
      </c>
    </row>
    <row r="91" spans="1:5">
      <c r="A91">
        <v>90</v>
      </c>
      <c r="B91" s="51"/>
      <c r="C91" s="51"/>
      <c r="D91" s="37" t="str">
        <f t="shared" si="4"/>
        <v xml:space="preserve"> .</v>
      </c>
      <c r="E91" s="53" t="s">
        <v>11</v>
      </c>
    </row>
    <row r="92" spans="1:5">
      <c r="A92">
        <v>91</v>
      </c>
      <c r="B92" s="49" t="s">
        <v>175</v>
      </c>
      <c r="C92" s="49" t="s">
        <v>13</v>
      </c>
      <c r="D92" s="61" t="str">
        <f t="shared" si="4"/>
        <v>Bošnjaković  St.</v>
      </c>
      <c r="E92" s="53" t="s">
        <v>158</v>
      </c>
    </row>
    <row r="93" spans="1:5">
      <c r="A93">
        <v>92</v>
      </c>
      <c r="B93" s="49" t="s">
        <v>176</v>
      </c>
      <c r="C93" s="49" t="s">
        <v>84</v>
      </c>
      <c r="D93" s="61" t="str">
        <f t="shared" si="4"/>
        <v>Marić Da.</v>
      </c>
      <c r="E93" s="53" t="s">
        <v>158</v>
      </c>
    </row>
    <row r="94" spans="1:5">
      <c r="A94">
        <v>93</v>
      </c>
      <c r="B94" s="49" t="s">
        <v>177</v>
      </c>
      <c r="C94" s="49" t="s">
        <v>178</v>
      </c>
      <c r="D94" s="61" t="str">
        <f t="shared" si="4"/>
        <v>Jurković Da.</v>
      </c>
      <c r="E94" s="53" t="s">
        <v>158</v>
      </c>
    </row>
    <row r="95" spans="1:5">
      <c r="A95">
        <v>94</v>
      </c>
      <c r="B95" s="49" t="s">
        <v>179</v>
      </c>
      <c r="C95" s="49" t="s">
        <v>16</v>
      </c>
      <c r="D95" s="61" t="str">
        <f t="shared" si="4"/>
        <v>Relić Mi.</v>
      </c>
      <c r="E95" s="53" t="s">
        <v>158</v>
      </c>
    </row>
    <row r="96" spans="1:5">
      <c r="A96">
        <v>95</v>
      </c>
      <c r="B96" s="49" t="s">
        <v>180</v>
      </c>
      <c r="C96" s="49" t="s">
        <v>164</v>
      </c>
      <c r="D96" s="61" t="str">
        <f t="shared" si="4"/>
        <v>Krznarić Zo.</v>
      </c>
      <c r="E96" s="53" t="s">
        <v>158</v>
      </c>
    </row>
    <row r="97" spans="1:5">
      <c r="A97">
        <v>96</v>
      </c>
      <c r="B97" s="49"/>
      <c r="C97" s="49"/>
      <c r="D97" s="61" t="str">
        <f t="shared" si="4"/>
        <v xml:space="preserve"> .</v>
      </c>
      <c r="E97" s="53" t="s">
        <v>158</v>
      </c>
    </row>
    <row r="98" spans="1:5">
      <c r="A98">
        <v>97</v>
      </c>
      <c r="B98" s="49"/>
      <c r="C98" s="49"/>
      <c r="D98" s="61" t="str">
        <f t="shared" si="4"/>
        <v xml:space="preserve"> .</v>
      </c>
      <c r="E98" s="53" t="s">
        <v>158</v>
      </c>
    </row>
    <row r="99" spans="1:5">
      <c r="A99">
        <v>98</v>
      </c>
      <c r="B99" s="49"/>
      <c r="C99" s="49"/>
      <c r="D99" s="61" t="str">
        <f t="shared" si="4"/>
        <v xml:space="preserve"> .</v>
      </c>
      <c r="E99" s="53" t="s">
        <v>158</v>
      </c>
    </row>
    <row r="100" spans="1:5">
      <c r="A100">
        <v>99</v>
      </c>
      <c r="B100" s="49"/>
      <c r="C100" s="49"/>
      <c r="D100" s="61" t="str">
        <f t="shared" si="4"/>
        <v xml:space="preserve"> .</v>
      </c>
      <c r="E100" s="53" t="s">
        <v>158</v>
      </c>
    </row>
    <row r="101" spans="1:5">
      <c r="A101">
        <v>100</v>
      </c>
      <c r="B101" s="49"/>
      <c r="C101" s="49"/>
      <c r="D101" s="61" t="str">
        <f t="shared" si="4"/>
        <v xml:space="preserve"> .</v>
      </c>
      <c r="E101" s="53" t="s">
        <v>158</v>
      </c>
    </row>
    <row r="102" spans="1:5">
      <c r="A102">
        <v>101</v>
      </c>
      <c r="B102" s="49" t="s">
        <v>181</v>
      </c>
      <c r="C102" s="49" t="s">
        <v>182</v>
      </c>
      <c r="D102" s="13" t="str">
        <f t="shared" ref="D102:D104" si="5">B102&amp;" "&amp;LEFT(C102,2)&amp;"."</f>
        <v>Bobinac Ma.</v>
      </c>
      <c r="E102" s="53" t="s">
        <v>66</v>
      </c>
    </row>
    <row r="103" spans="1:5">
      <c r="A103">
        <v>102</v>
      </c>
      <c r="B103" s="49" t="s">
        <v>183</v>
      </c>
      <c r="C103" s="49" t="s">
        <v>184</v>
      </c>
      <c r="D103" s="13" t="str">
        <f t="shared" si="5"/>
        <v>Buljan  Ka.</v>
      </c>
      <c r="E103" s="53" t="s">
        <v>66</v>
      </c>
    </row>
    <row r="104" spans="1:5">
      <c r="A104">
        <v>103</v>
      </c>
      <c r="B104" s="49"/>
      <c r="C104" s="49"/>
      <c r="D104" s="13" t="str">
        <f t="shared" si="5"/>
        <v xml:space="preserve"> .</v>
      </c>
      <c r="E104" s="53" t="s">
        <v>66</v>
      </c>
    </row>
    <row r="105" spans="1:5">
      <c r="A105">
        <v>104</v>
      </c>
      <c r="B105" s="49"/>
      <c r="C105" s="49"/>
      <c r="D105" s="13"/>
      <c r="E105" s="53"/>
    </row>
    <row r="106" spans="1:5">
      <c r="A106">
        <v>105</v>
      </c>
      <c r="B106" s="9"/>
      <c r="C106" s="9"/>
      <c r="D106" s="9"/>
    </row>
    <row r="107" spans="1:5">
      <c r="A107">
        <v>106</v>
      </c>
      <c r="B107" s="9"/>
      <c r="C107" s="9"/>
      <c r="D107" s="9"/>
    </row>
    <row r="108" spans="1:5">
      <c r="A108">
        <v>107</v>
      </c>
      <c r="B108" s="9"/>
      <c r="C108" s="9"/>
      <c r="D108" s="9"/>
    </row>
    <row r="109" spans="1:5">
      <c r="A109">
        <v>108</v>
      </c>
      <c r="B109" s="5"/>
      <c r="C109" s="5"/>
      <c r="D109" s="9"/>
    </row>
    <row r="110" spans="1:5">
      <c r="A110">
        <v>109</v>
      </c>
      <c r="B110" s="5"/>
      <c r="C110" s="5"/>
      <c r="D110" s="9"/>
    </row>
    <row r="111" spans="1:5">
      <c r="A111">
        <v>110</v>
      </c>
      <c r="B111" s="5"/>
      <c r="C111" s="5"/>
      <c r="D111" s="9"/>
    </row>
    <row r="112" spans="1:5">
      <c r="A112">
        <v>111</v>
      </c>
      <c r="B112" s="5"/>
      <c r="C112" s="5"/>
      <c r="D112" s="5"/>
    </row>
    <row r="113" spans="1:4">
      <c r="A113">
        <v>112</v>
      </c>
      <c r="B113" s="5"/>
      <c r="C113" s="5"/>
      <c r="D113" s="5"/>
    </row>
    <row r="114" spans="1:4">
      <c r="A114">
        <v>113</v>
      </c>
      <c r="B114" s="5"/>
      <c r="C114" s="5"/>
      <c r="D114" s="5"/>
    </row>
    <row r="115" spans="1:4">
      <c r="A115">
        <v>114</v>
      </c>
      <c r="B115" s="5"/>
      <c r="C115" s="5"/>
      <c r="D115" s="5"/>
    </row>
    <row r="116" spans="1:4">
      <c r="A116">
        <v>115</v>
      </c>
      <c r="B116" s="5"/>
      <c r="C116" s="5"/>
      <c r="D116" s="5"/>
    </row>
    <row r="117" spans="1:4">
      <c r="A117">
        <v>116</v>
      </c>
      <c r="B117" s="5"/>
      <c r="C117" s="5"/>
      <c r="D117" s="5"/>
    </row>
    <row r="118" spans="1:4">
      <c r="A118">
        <v>117</v>
      </c>
      <c r="B118" s="5"/>
      <c r="C118" s="5"/>
      <c r="D118" s="5"/>
    </row>
    <row r="119" spans="1:4">
      <c r="A119">
        <v>118</v>
      </c>
      <c r="B119" s="4"/>
      <c r="C119" s="4"/>
      <c r="D119" s="5"/>
    </row>
    <row r="120" spans="1:4">
      <c r="A120">
        <v>119</v>
      </c>
      <c r="B120" s="4"/>
      <c r="C120" s="4"/>
      <c r="D120" s="5"/>
    </row>
    <row r="121" spans="1:4">
      <c r="A121">
        <v>120</v>
      </c>
      <c r="B121" s="4"/>
      <c r="C121" s="4"/>
      <c r="D121" s="5"/>
    </row>
    <row r="122" spans="1:4">
      <c r="A122">
        <v>121</v>
      </c>
      <c r="B122" s="4"/>
      <c r="C122" s="4"/>
      <c r="D122" s="4" t="s">
        <v>8</v>
      </c>
    </row>
    <row r="123" spans="1:4">
      <c r="A123">
        <v>122</v>
      </c>
      <c r="B123" s="4"/>
      <c r="C123" s="4"/>
      <c r="D123" s="4"/>
    </row>
    <row r="124" spans="1:4">
      <c r="A124">
        <v>123</v>
      </c>
      <c r="B124" s="4"/>
      <c r="C124" s="4"/>
      <c r="D124" s="4"/>
    </row>
    <row r="125" spans="1:4">
      <c r="A125">
        <v>124</v>
      </c>
      <c r="B125" s="4"/>
      <c r="C125" s="4"/>
      <c r="D125" s="4"/>
    </row>
    <row r="126" spans="1:4">
      <c r="A126">
        <v>125</v>
      </c>
      <c r="B126" s="4"/>
      <c r="C126" s="4"/>
      <c r="D126" s="4"/>
    </row>
    <row r="127" spans="1:4">
      <c r="A127">
        <v>126</v>
      </c>
      <c r="B127" s="4"/>
      <c r="C127" s="4"/>
      <c r="D127" s="4"/>
    </row>
    <row r="128" spans="1:4">
      <c r="A128">
        <v>127</v>
      </c>
      <c r="B128" s="4"/>
      <c r="C128" s="4"/>
      <c r="D128" s="4"/>
    </row>
    <row r="129" spans="1:4">
      <c r="A129">
        <v>128</v>
      </c>
      <c r="D129" s="4"/>
    </row>
    <row r="130" spans="1:4">
      <c r="A130">
        <v>129</v>
      </c>
      <c r="D130" s="4"/>
    </row>
    <row r="131" spans="1:4">
      <c r="A131">
        <v>130</v>
      </c>
      <c r="D131" s="4"/>
    </row>
    <row r="132" spans="1:4">
      <c r="A132">
        <v>131</v>
      </c>
    </row>
    <row r="133" spans="1:4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3"/>
  </sheetPr>
  <dimension ref="A1:B13"/>
  <sheetViews>
    <sheetView workbookViewId="0">
      <selection activeCell="B2" sqref="B2:B10"/>
    </sheetView>
  </sheetViews>
  <sheetFormatPr defaultRowHeight="15"/>
  <cols>
    <col min="1" max="1" width="5" customWidth="1"/>
    <col min="2" max="2" width="23.85546875" customWidth="1"/>
  </cols>
  <sheetData>
    <row r="1" spans="1:2">
      <c r="A1" s="51" t="s">
        <v>118</v>
      </c>
      <c r="B1" s="51" t="s">
        <v>7</v>
      </c>
    </row>
    <row r="2" spans="1:2">
      <c r="A2" s="50">
        <v>1</v>
      </c>
      <c r="B2" s="49" t="s">
        <v>59</v>
      </c>
    </row>
    <row r="3" spans="1:2">
      <c r="A3" s="50">
        <v>2</v>
      </c>
      <c r="B3" s="49" t="s">
        <v>92</v>
      </c>
    </row>
    <row r="4" spans="1:2">
      <c r="A4" s="50">
        <v>3</v>
      </c>
      <c r="B4" s="49" t="s">
        <v>12</v>
      </c>
    </row>
    <row r="5" spans="1:2">
      <c r="A5" s="50">
        <v>4</v>
      </c>
      <c r="B5" s="49" t="s">
        <v>90</v>
      </c>
    </row>
    <row r="6" spans="1:2">
      <c r="A6" s="50">
        <v>5</v>
      </c>
      <c r="B6" s="49" t="s">
        <v>157</v>
      </c>
    </row>
    <row r="7" spans="1:2">
      <c r="A7" s="50">
        <v>6</v>
      </c>
      <c r="B7" s="49" t="s">
        <v>66</v>
      </c>
    </row>
    <row r="8" spans="1:2">
      <c r="A8" s="50">
        <v>7</v>
      </c>
      <c r="B8" s="49" t="s">
        <v>91</v>
      </c>
    </row>
    <row r="9" spans="1:2">
      <c r="A9" s="50">
        <v>8</v>
      </c>
      <c r="B9" s="49" t="s">
        <v>11</v>
      </c>
    </row>
    <row r="10" spans="1:2">
      <c r="A10" s="50">
        <v>9</v>
      </c>
      <c r="B10" s="49" t="s">
        <v>158</v>
      </c>
    </row>
    <row r="11" spans="1:2">
      <c r="A11" s="50">
        <v>10</v>
      </c>
      <c r="B11" s="49" t="s">
        <v>159</v>
      </c>
    </row>
    <row r="12" spans="1:2">
      <c r="B12" s="6"/>
    </row>
    <row r="13" spans="1:2">
      <c r="B13" s="5"/>
    </row>
  </sheetData>
  <sheetProtection password="D923" sheet="1" objects="1" scenarios="1"/>
  <phoneticPr fontId="3" type="noConversion"/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Hazard</cp:lastModifiedBy>
  <cp:lastPrinted>2012-06-26T21:06:12Z</cp:lastPrinted>
  <dcterms:created xsi:type="dcterms:W3CDTF">2009-11-23T21:32:10Z</dcterms:created>
  <dcterms:modified xsi:type="dcterms:W3CDTF">2015-03-24T22:48:25Z</dcterms:modified>
</cp:coreProperties>
</file>