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165" windowWidth="9630" windowHeight="847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E6" i="14" l="1"/>
  <c r="C6" i="14"/>
  <c r="U1" i="14"/>
  <c r="E7" i="14" l="1"/>
  <c r="D82" i="2" l="1"/>
  <c r="D83" i="2"/>
  <c r="D84" i="2"/>
  <c r="D85" i="2"/>
  <c r="D86" i="2"/>
  <c r="D87" i="2"/>
  <c r="D88" i="2"/>
  <c r="D89" i="2"/>
  <c r="D90" i="2"/>
  <c r="D91" i="2"/>
  <c r="D75" i="2"/>
  <c r="D76" i="2"/>
  <c r="D77" i="2"/>
  <c r="D78" i="2"/>
  <c r="D79" i="2"/>
  <c r="D80" i="2"/>
  <c r="D81" i="2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2" i="2"/>
  <c r="E3" i="14" l="1"/>
  <c r="C2" i="14" l="1"/>
  <c r="E2" i="14"/>
  <c r="C3" i="14"/>
  <c r="P3" i="14"/>
  <c r="Q3" i="14"/>
  <c r="R3" i="14"/>
  <c r="S3" i="14"/>
  <c r="C4" i="14"/>
  <c r="E4" i="14"/>
  <c r="P4" i="14"/>
  <c r="Q4" i="14"/>
  <c r="R4" i="14"/>
  <c r="S4" i="14"/>
  <c r="C5" i="14"/>
  <c r="E5" i="14"/>
  <c r="P5" i="14"/>
  <c r="Q5" i="14"/>
  <c r="R5" i="14"/>
  <c r="S5" i="14"/>
  <c r="P6" i="14"/>
  <c r="Q6" i="14"/>
  <c r="R6" i="14"/>
  <c r="S6" i="14"/>
  <c r="C7" i="14"/>
  <c r="P7" i="14"/>
  <c r="Q7" i="14"/>
  <c r="R7" i="14"/>
  <c r="S7" i="14"/>
  <c r="C8" i="14"/>
  <c r="E8" i="14"/>
  <c r="P8" i="14"/>
  <c r="Q8" i="14"/>
  <c r="R8" i="14"/>
  <c r="S8" i="14"/>
  <c r="C9" i="14"/>
  <c r="E9" i="14"/>
  <c r="P9" i="14"/>
  <c r="Q9" i="14"/>
  <c r="R9" i="14"/>
  <c r="S9" i="14"/>
  <c r="C10" i="14"/>
  <c r="E10" i="14"/>
  <c r="P10" i="14"/>
  <c r="Q10" i="14"/>
  <c r="R10" i="14"/>
  <c r="S10" i="14"/>
  <c r="C11" i="14"/>
  <c r="E11" i="14"/>
  <c r="P11" i="14"/>
  <c r="Q11" i="14"/>
  <c r="R11" i="14"/>
  <c r="S11" i="14"/>
  <c r="C12" i="14"/>
  <c r="E12" i="14"/>
  <c r="P12" i="14"/>
  <c r="Q12" i="14"/>
  <c r="R12" i="14"/>
  <c r="S12" i="14"/>
  <c r="U3" i="14" l="1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S2" i="14"/>
  <c r="R2" i="14"/>
  <c r="Q2" i="14"/>
  <c r="P2" i="14"/>
</calcChain>
</file>

<file path=xl/sharedStrings.xml><?xml version="1.0" encoding="utf-8"?>
<sst xmlns="http://schemas.openxmlformats.org/spreadsheetml/2006/main" count="242" uniqueCount="157">
  <si>
    <t>1. SET</t>
  </si>
  <si>
    <t>2. SET</t>
  </si>
  <si>
    <t>3. SET</t>
  </si>
  <si>
    <t>4. SET</t>
  </si>
  <si>
    <t>5. SET</t>
  </si>
  <si>
    <t>PAR</t>
  </si>
  <si>
    <t>R.br.</t>
  </si>
  <si>
    <t>Naziv</t>
  </si>
  <si>
    <t>KOLO:</t>
  </si>
  <si>
    <t>Parovi</t>
  </si>
  <si>
    <t>LUTALICE</t>
  </si>
  <si>
    <t>POŠTARI</t>
  </si>
  <si>
    <t>KLAKAR</t>
  </si>
  <si>
    <t>KUTI</t>
  </si>
  <si>
    <t>Lutalice</t>
  </si>
  <si>
    <t>Poštari</t>
  </si>
  <si>
    <t>Klakar</t>
  </si>
  <si>
    <t>Kuti</t>
  </si>
  <si>
    <t>EXTEH</t>
  </si>
  <si>
    <t>KOKOLO</t>
  </si>
  <si>
    <t>NATJECANJE :      N O V A  L I G A  " 2 LIGA "</t>
  </si>
  <si>
    <t>BROD PLIN</t>
  </si>
  <si>
    <t>Kokolo</t>
  </si>
  <si>
    <t>Exteh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</si>
  <si>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</si>
  <si>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</si>
  <si>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</si>
  <si>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</si>
  <si>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</si>
  <si>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</si>
  <si>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</si>
  <si>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</si>
  <si>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</si>
  <si>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</si>
  <si>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</si>
  <si>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</si>
  <si>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Brod Plin</t>
  </si>
  <si>
    <t>Mrva</t>
  </si>
  <si>
    <t>Franjo</t>
  </si>
  <si>
    <t>Kolar</t>
  </si>
  <si>
    <t>Štivić</t>
  </si>
  <si>
    <t>Josip</t>
  </si>
  <si>
    <t>Dikanović</t>
  </si>
  <si>
    <t>Antun</t>
  </si>
  <si>
    <t>Tambur</t>
  </si>
  <si>
    <t>Nenad</t>
  </si>
  <si>
    <t>Ivan</t>
  </si>
  <si>
    <t>Vačić</t>
  </si>
  <si>
    <t>Željko</t>
  </si>
  <si>
    <t>Liović</t>
  </si>
  <si>
    <t>Martić</t>
  </si>
  <si>
    <t>Vinko</t>
  </si>
  <si>
    <t>Bagarić</t>
  </si>
  <si>
    <t>Zlatko</t>
  </si>
  <si>
    <t>Rokić</t>
  </si>
  <si>
    <t>Lemajić</t>
  </si>
  <si>
    <t xml:space="preserve">Šaravanja </t>
  </si>
  <si>
    <t>Igor</t>
  </si>
  <si>
    <t>Prša</t>
  </si>
  <si>
    <t>Milan</t>
  </si>
  <si>
    <t>Sekulić</t>
  </si>
  <si>
    <t>Goran</t>
  </si>
  <si>
    <t>Stanić</t>
  </si>
  <si>
    <t>Zoran</t>
  </si>
  <si>
    <t>Gačić</t>
  </si>
  <si>
    <t>Tonkić</t>
  </si>
  <si>
    <t>BEKRIJE</t>
  </si>
  <si>
    <t xml:space="preserve">Marinović </t>
  </si>
  <si>
    <t>Bekrije</t>
  </si>
  <si>
    <t xml:space="preserve">Ćelebija </t>
  </si>
  <si>
    <t>Ante</t>
  </si>
  <si>
    <t xml:space="preserve">Šimunović </t>
  </si>
  <si>
    <t>Mato</t>
  </si>
  <si>
    <t>Mikuš</t>
  </si>
  <si>
    <t>Gordan</t>
  </si>
  <si>
    <t>Sedmak</t>
  </si>
  <si>
    <t>Mladen</t>
  </si>
  <si>
    <t>Bošnjaković  St.</t>
  </si>
  <si>
    <t>Busija Re.</t>
  </si>
  <si>
    <t>Relić Mi.</t>
  </si>
  <si>
    <t>Zvačko Zd.</t>
  </si>
  <si>
    <t>Marić Da.</t>
  </si>
  <si>
    <t>Marinović  Zd.</t>
  </si>
  <si>
    <t>Ćelebija  An.</t>
  </si>
  <si>
    <t>Šimunović  Ma.</t>
  </si>
  <si>
    <t>Mikuš Go.</t>
  </si>
  <si>
    <t>Sedmak Ml.</t>
  </si>
  <si>
    <t>Dekanović Sl.</t>
  </si>
  <si>
    <t>Mrva Fr.</t>
  </si>
  <si>
    <t>Kolar Že.</t>
  </si>
  <si>
    <t>Štivić Jo.</t>
  </si>
  <si>
    <t>Dikanović An.</t>
  </si>
  <si>
    <t>Tambur Ne.</t>
  </si>
  <si>
    <t>Dikanović Iv.</t>
  </si>
  <si>
    <t>Dikanović Jo.</t>
  </si>
  <si>
    <t>Vačić Že.</t>
  </si>
  <si>
    <t>Liović Že.</t>
  </si>
  <si>
    <t>Martić Vi.</t>
  </si>
  <si>
    <t>Bagarić Zl.</t>
  </si>
  <si>
    <t>Rokić Iv.</t>
  </si>
  <si>
    <t>Lemajić Ne.</t>
  </si>
  <si>
    <t>Šaravanja  Ig.</t>
  </si>
  <si>
    <t>Prša Mi.</t>
  </si>
  <si>
    <t>Sekulić Go.</t>
  </si>
  <si>
    <t>Stanić An.</t>
  </si>
  <si>
    <t>Stanić Zd.</t>
  </si>
  <si>
    <t>Stanić Zo.</t>
  </si>
  <si>
    <t>Gačić Da.</t>
  </si>
  <si>
    <t>Gačić Jo.</t>
  </si>
  <si>
    <t>Tonkić Go.</t>
  </si>
  <si>
    <t>Tonkić Iv.</t>
  </si>
  <si>
    <t>Tonkić Jo.</t>
  </si>
  <si>
    <t xml:space="preserve"> FREE</t>
  </si>
  <si>
    <t>DERI BRKO</t>
  </si>
  <si>
    <t>Deri Brko</t>
  </si>
  <si>
    <t>Krajina</t>
  </si>
  <si>
    <t>Tomislav</t>
  </si>
  <si>
    <t xml:space="preserve">Sigurnjak </t>
  </si>
  <si>
    <t>Tihomir</t>
  </si>
  <si>
    <t>Bašić</t>
  </si>
  <si>
    <t>Veselko</t>
  </si>
  <si>
    <t xml:space="preserve">Račić </t>
  </si>
  <si>
    <t>Žarko</t>
  </si>
  <si>
    <t xml:space="preserve">Jurković </t>
  </si>
  <si>
    <t xml:space="preserve">Ninković </t>
  </si>
  <si>
    <t>Jurković  Mi.</t>
  </si>
  <si>
    <t>Račić  Ža.</t>
  </si>
  <si>
    <t>Ninković  Ve.</t>
  </si>
  <si>
    <t>Bašić Go.</t>
  </si>
  <si>
    <t>Sigurnjak  Ti.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</si>
  <si>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</si>
  <si>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</si>
  <si>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</si>
  <si>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</si>
  <si>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</si>
  <si>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</si>
  <si>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</si>
  <si>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</si>
  <si>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</si>
  <si>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</si>
  <si>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</si>
  <si>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</si>
  <si>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ŠIFRE ZA IGRAČE I EKIPE</t>
  </si>
  <si>
    <t>7.</t>
  </si>
  <si>
    <t>Šifre igrača su napravljene po rednim brojevima ekipa osim ekipe Bekrija koja je "zadnji" broj a su dobili brojeve od 11 nadalje</t>
  </si>
  <si>
    <t>EKIPE</t>
  </si>
  <si>
    <t>Prva kućica GORE LIJEVO upisuje se kolo koje se igra</t>
  </si>
  <si>
    <t xml:space="preserve"> se kolo a GORE DESNO se samo upiše po formuli</t>
  </si>
  <si>
    <t>Žute kućice - upisujete samo šifru igrača koje imate desno npr broj 1 je Jurković M. broj 23 Relić itd,a ime se samo upisuje na svoje mjesto</t>
  </si>
  <si>
    <t>Crvena kućica- upišete šifru ekipenpr 1 Deri Brko,2 Lutalice i tako redom ovisno tko igra,a ime ekipe se samo upisuje</t>
  </si>
  <si>
    <t xml:space="preserve">Župan </t>
  </si>
  <si>
    <t>Župan Že.</t>
  </si>
  <si>
    <t>Čavala Bo.</t>
  </si>
  <si>
    <t>Gusak Pe.</t>
  </si>
  <si>
    <t>12.12.2012.   DOM MO J.J.STROSSMAYER</t>
  </si>
  <si>
    <t>JURKOVIĆ MIROSLAV</t>
  </si>
  <si>
    <t>TONKIĆ GORAN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</si>
</sst>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70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2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6" borderId="0" xfId="0" applyFill="1"/>
    <xf numFmtId="0" fontId="0" fillId="7" borderId="0" xfId="0" applyFill="1"/>
    <xf numFmtId="0" fontId="0" fillId="11" borderId="1" xfId="0" quotePrefix="1" applyFill="1" applyBorder="1" applyProtection="1"/>
    <xf numFmtId="0" fontId="0" fillId="11" borderId="1" xfId="0" quotePrefix="1" applyFill="1" applyBorder="1"/>
    <xf numFmtId="0" fontId="0" fillId="14" borderId="0" xfId="0" applyFill="1"/>
    <xf numFmtId="0" fontId="0" fillId="0" borderId="0" xfId="0" applyAlignment="1">
      <alignment horizontal="left"/>
    </xf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2" fillId="1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9" borderId="2" xfId="0" applyFill="1" applyBorder="1"/>
    <xf numFmtId="46" fontId="7" fillId="19" borderId="3" xfId="0" applyNumberFormat="1" applyFont="1" applyFill="1" applyBorder="1" applyAlignment="1">
      <alignment horizontal="center" vertical="center"/>
    </xf>
    <xf numFmtId="0" fontId="7" fillId="19" borderId="4" xfId="0" applyFont="1" applyFill="1" applyBorder="1" applyAlignment="1">
      <alignment horizontal="center" vertical="center"/>
    </xf>
    <xf numFmtId="0" fontId="0" fillId="19" borderId="1" xfId="0" applyFont="1" applyFill="1" applyBorder="1" applyAlignment="1">
      <alignment horizontal="center"/>
    </xf>
    <xf numFmtId="3" fontId="0" fillId="5" borderId="8" xfId="0" quotePrefix="1" applyNumberFormat="1" applyFill="1" applyBorder="1" applyAlignment="1" applyProtection="1">
      <alignment horizontal="center" vertical="center"/>
      <protection locked="0"/>
    </xf>
    <xf numFmtId="3" fontId="0" fillId="5" borderId="9" xfId="0" quotePrefix="1" applyNumberFormat="1" applyFill="1" applyBorder="1" applyAlignment="1" applyProtection="1">
      <alignment horizontal="center" vertical="center"/>
      <protection locked="0"/>
    </xf>
    <xf numFmtId="3" fontId="0" fillId="16" borderId="8" xfId="0" quotePrefix="1" applyNumberFormat="1" applyFill="1" applyBorder="1" applyAlignment="1">
      <alignment horizontal="center" vertical="center"/>
    </xf>
    <xf numFmtId="3" fontId="0" fillId="16" borderId="9" xfId="0" quotePrefix="1" applyNumberFormat="1" applyFill="1" applyBorder="1" applyAlignment="1">
      <alignment horizontal="center" vertical="center"/>
    </xf>
    <xf numFmtId="3" fontId="0" fillId="5" borderId="8" xfId="0" quotePrefix="1" applyNumberFormat="1" applyFill="1" applyBorder="1" applyAlignment="1" applyProtection="1">
      <alignment horizontal="center" vertical="center"/>
    </xf>
    <xf numFmtId="3" fontId="0" fillId="5" borderId="9" xfId="0" quotePrefix="1" applyNumberFormat="1" applyFill="1" applyBorder="1" applyAlignment="1" applyProtection="1">
      <alignment horizontal="center" vertical="center"/>
    </xf>
    <xf numFmtId="3" fontId="8" fillId="16" borderId="8" xfId="0" quotePrefix="1" applyNumberFormat="1" applyFont="1" applyFill="1" applyBorder="1" applyAlignment="1">
      <alignment horizontal="center" vertical="center"/>
    </xf>
    <xf numFmtId="3" fontId="8" fillId="16" borderId="9" xfId="0" quotePrefix="1" applyNumberFormat="1" applyFont="1" applyFill="1" applyBorder="1" applyAlignment="1">
      <alignment horizontal="center" vertical="center"/>
    </xf>
    <xf numFmtId="3" fontId="4" fillId="0" borderId="8" xfId="0" quotePrefix="1" applyNumberFormat="1" applyFont="1" applyFill="1" applyBorder="1" applyAlignment="1">
      <alignment horizontal="center" vertical="center"/>
    </xf>
    <xf numFmtId="3" fontId="4" fillId="0" borderId="9" xfId="0" quotePrefix="1" applyNumberFormat="1" applyFont="1" applyFill="1" applyBorder="1" applyAlignment="1">
      <alignment horizontal="center" vertical="center"/>
    </xf>
    <xf numFmtId="1" fontId="5" fillId="16" borderId="8" xfId="0" quotePrefix="1" applyNumberFormat="1" applyFont="1" applyFill="1" applyBorder="1" applyAlignment="1">
      <alignment horizontal="center"/>
    </xf>
    <xf numFmtId="3" fontId="6" fillId="16" borderId="9" xfId="0" applyNumberFormat="1" applyFont="1" applyFill="1" applyBorder="1" applyAlignment="1">
      <alignment horizontal="center" vertical="center"/>
    </xf>
    <xf numFmtId="0" fontId="4" fillId="5" borderId="8" xfId="0" quotePrefix="1" applyNumberFormat="1" applyFont="1" applyFill="1" applyBorder="1" applyAlignment="1">
      <alignment horizontal="center" vertical="center"/>
    </xf>
    <xf numFmtId="0" fontId="4" fillId="5" borderId="9" xfId="0" quotePrefix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9" borderId="1" xfId="0" applyFill="1" applyBorder="1" applyAlignment="1" applyProtection="1">
      <alignment horizontal="center"/>
      <protection locked="0"/>
    </xf>
    <xf numFmtId="0" fontId="11" fillId="11" borderId="0" xfId="0" applyFont="1" applyFill="1" applyAlignment="1">
      <alignment horizontal="center"/>
    </xf>
    <xf numFmtId="0" fontId="2" fillId="8" borderId="1" xfId="0" applyFont="1" applyFill="1" applyBorder="1" applyAlignment="1" applyProtection="1">
      <alignment horizontal="center"/>
      <protection locked="0"/>
    </xf>
    <xf numFmtId="0" fontId="2" fillId="8" borderId="1" xfId="0" applyFont="1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>
      <alignment horizontal="center"/>
    </xf>
    <xf numFmtId="0" fontId="0" fillId="13" borderId="1" xfId="0" applyFill="1" applyBorder="1"/>
    <xf numFmtId="0" fontId="11" fillId="19" borderId="1" xfId="0" applyFont="1" applyFill="1" applyBorder="1" applyAlignment="1" applyProtection="1">
      <alignment horizontal="center"/>
      <protection locked="0"/>
    </xf>
    <xf numFmtId="0" fontId="0" fillId="10" borderId="1" xfId="0" applyFont="1" applyFill="1" applyBorder="1" applyAlignment="1" applyProtection="1">
      <alignment horizontal="center"/>
      <protection locked="0"/>
    </xf>
    <xf numFmtId="0" fontId="0" fillId="12" borderId="1" xfId="0" applyFill="1" applyBorder="1" applyAlignment="1" applyProtection="1">
      <alignment horizontal="center"/>
      <protection locked="0"/>
    </xf>
    <xf numFmtId="0" fontId="0" fillId="14" borderId="5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7" fillId="19" borderId="3" xfId="0" applyFont="1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98"/>
  <sheetViews>
    <sheetView tabSelected="1" zoomScale="90" zoomScaleNormal="90" workbookViewId="0">
      <selection activeCell="D19" sqref="D19:U19"/>
    </sheetView>
  </sheetViews>
  <sheetFormatPr defaultRowHeight="15" x14ac:dyDescent="0.25"/>
  <cols>
    <col min="1" max="1" width="3.7109375" style="43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4" customWidth="1"/>
    <col min="24" max="24" width="14" style="15" customWidth="1"/>
    <col min="25" max="25" width="3.7109375" style="44" customWidth="1"/>
    <col min="26" max="26" width="17.42578125" customWidth="1"/>
    <col min="27" max="27" width="4.140625" style="21" customWidth="1"/>
    <col min="28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7" ht="20.100000000000001" customHeight="1" x14ac:dyDescent="0.25">
      <c r="A1" s="51">
        <v>1</v>
      </c>
      <c r="B1" s="22"/>
      <c r="C1" s="57" t="s">
        <v>20</v>
      </c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23" t="s">
        <v>8</v>
      </c>
      <c r="U1" s="24">
        <f>+A1</f>
        <v>1</v>
      </c>
      <c r="W1" s="60" t="s">
        <v>142</v>
      </c>
      <c r="X1" s="60"/>
      <c r="Y1" s="60"/>
      <c r="Z1" s="60"/>
      <c r="AA1"/>
    </row>
    <row r="2" spans="1:27" ht="15" customHeight="1" x14ac:dyDescent="0.3">
      <c r="A2" s="46"/>
      <c r="B2" s="47">
        <v>1</v>
      </c>
      <c r="C2" s="20" t="str">
        <f>VLOOKUP(B2,EKIPA,2)</f>
        <v>DERI BRKO</v>
      </c>
      <c r="D2" s="48">
        <v>2</v>
      </c>
      <c r="E2" s="20" t="str">
        <f>VLOOKUP(D2,EKIPA,2)</f>
        <v>LUTALICE</v>
      </c>
      <c r="F2" s="58" t="s">
        <v>0</v>
      </c>
      <c r="G2" s="59"/>
      <c r="H2" s="58" t="s">
        <v>1</v>
      </c>
      <c r="I2" s="59"/>
      <c r="J2" s="58" t="s">
        <v>2</v>
      </c>
      <c r="K2" s="59"/>
      <c r="L2" s="58" t="s">
        <v>3</v>
      </c>
      <c r="M2" s="59"/>
      <c r="N2" s="58" t="s">
        <v>4</v>
      </c>
      <c r="O2" s="59"/>
      <c r="P2" s="28">
        <f>SUM(P3:P12)</f>
        <v>307</v>
      </c>
      <c r="Q2" s="29">
        <f>SUM(Q3:Q12)</f>
        <v>257</v>
      </c>
      <c r="R2" s="32">
        <f>SUM(R3:R12)</f>
        <v>21</v>
      </c>
      <c r="S2" s="33">
        <f>SUM(S3:S12)</f>
        <v>9</v>
      </c>
      <c r="T2" s="36">
        <f>T12</f>
        <v>7</v>
      </c>
      <c r="U2" s="37">
        <f>U12</f>
        <v>3</v>
      </c>
      <c r="W2" s="49">
        <v>1</v>
      </c>
      <c r="X2" s="50" t="s">
        <v>125</v>
      </c>
      <c r="Y2" s="42">
        <v>51</v>
      </c>
      <c r="Z2" s="41" t="s">
        <v>96</v>
      </c>
      <c r="AA2"/>
    </row>
    <row r="3" spans="1:27" ht="15" customHeight="1" x14ac:dyDescent="0.25">
      <c r="A3" s="44"/>
      <c r="B3" s="52">
        <v>2</v>
      </c>
      <c r="C3" s="8" t="str">
        <f>IF(B3=0,"A","A  "&amp;VLOOKUP(B3,IGRACI,2)&amp;" "&amp;VLOOKUP(B3,IGRACI,3))</f>
        <v>A  Račić  Žarko</v>
      </c>
      <c r="D3" s="52">
        <v>82</v>
      </c>
      <c r="E3" s="8" t="str">
        <f>IF(D3=0,"X","X  "&amp;VLOOKUP(D3,IGRACI,2)&amp;" "&amp;VLOOKUP(D3,IGRACI,3))</f>
        <v>X  Tonkić Ivan</v>
      </c>
      <c r="F3" s="26">
        <v>11</v>
      </c>
      <c r="G3" s="27">
        <v>6</v>
      </c>
      <c r="H3" s="26">
        <v>11</v>
      </c>
      <c r="I3" s="27">
        <v>8</v>
      </c>
      <c r="J3" s="26">
        <v>11</v>
      </c>
      <c r="K3" s="27">
        <v>7</v>
      </c>
      <c r="L3" s="26"/>
      <c r="M3" s="27"/>
      <c r="N3" s="26"/>
      <c r="O3" s="27"/>
      <c r="P3" s="30">
        <f>F3+H3+J3+L3+N3</f>
        <v>33</v>
      </c>
      <c r="Q3" s="31">
        <f>G3+I3+K3+M3+O3</f>
        <v>21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0</v>
      </c>
      <c r="T3" s="38">
        <f>IF(R3=S3,0,IF(R3&gt;S3,1,0))</f>
        <v>1</v>
      </c>
      <c r="U3" s="39">
        <f>IF(R3=S3,0,IF(R3&gt;S3,0,1))</f>
        <v>0</v>
      </c>
      <c r="W3" s="49">
        <v>2</v>
      </c>
      <c r="X3" s="50" t="s">
        <v>126</v>
      </c>
      <c r="Y3" s="42">
        <v>52</v>
      </c>
      <c r="Z3" s="41" t="s">
        <v>97</v>
      </c>
      <c r="AA3"/>
    </row>
    <row r="4" spans="1:27" ht="15" customHeight="1" x14ac:dyDescent="0.25">
      <c r="A4" s="44"/>
      <c r="B4" s="52">
        <v>1</v>
      </c>
      <c r="C4" s="8" t="str">
        <f>IF(B4=0,"B","B  "&amp;VLOOKUP(B4,IGRACI,2)&amp;" "&amp;VLOOKUP(B4,IGRACI,3))</f>
        <v>B  Jurković  Miroslav</v>
      </c>
      <c r="D4" s="52">
        <v>81</v>
      </c>
      <c r="E4" s="8" t="str">
        <f>IF(D4=0,"Y","Y  "&amp;VLOOKUP(D4,IGRACI,2)&amp;" "&amp;VLOOKUP(D4,IGRACI,3))</f>
        <v>Y  Tonkić Goran</v>
      </c>
      <c r="F4" s="26">
        <v>11</v>
      </c>
      <c r="G4" s="27">
        <v>8</v>
      </c>
      <c r="H4" s="26">
        <v>11</v>
      </c>
      <c r="I4" s="27">
        <v>9</v>
      </c>
      <c r="J4" s="26">
        <v>11</v>
      </c>
      <c r="K4" s="27">
        <v>9</v>
      </c>
      <c r="L4" s="26"/>
      <c r="M4" s="27"/>
      <c r="N4" s="26"/>
      <c r="O4" s="27"/>
      <c r="P4" s="30">
        <f t="shared" ref="P4:P9" si="2">F4+H4+J4+L4+N4</f>
        <v>33</v>
      </c>
      <c r="Q4" s="31">
        <f t="shared" ref="Q4:Q9" si="3">G4+I4+K4+M4+O4</f>
        <v>26</v>
      </c>
      <c r="R4" s="34">
        <f t="shared" si="0"/>
        <v>3</v>
      </c>
      <c r="S4" s="35">
        <f t="shared" si="1"/>
        <v>0</v>
      </c>
      <c r="T4" s="38">
        <f t="shared" ref="T4:T9" si="4">IF(R4=S4,0,IF(R4&gt;S4,1,0))+T3</f>
        <v>2</v>
      </c>
      <c r="U4" s="39">
        <f t="shared" ref="U4:U9" si="5">IF(R4=S4,0,IF(R4&gt;S4,0,1))+U3</f>
        <v>0</v>
      </c>
      <c r="W4" s="49">
        <v>3</v>
      </c>
      <c r="X4" s="50" t="s">
        <v>127</v>
      </c>
      <c r="Y4" s="42">
        <v>53</v>
      </c>
      <c r="Z4" s="41" t="s">
        <v>98</v>
      </c>
      <c r="AA4"/>
    </row>
    <row r="5" spans="1:27" ht="15" customHeight="1" x14ac:dyDescent="0.25">
      <c r="A5" s="45">
        <v>2</v>
      </c>
      <c r="B5" s="52">
        <v>5</v>
      </c>
      <c r="C5" s="9" t="str">
        <f>IF(B5=0,"C","C  "&amp;VLOOKUP(B5,IGRACI,2)&amp;" "&amp;VLOOKUP(B5,IGRACI,3))</f>
        <v>C  Sigurnjak  Tihomir</v>
      </c>
      <c r="D5" s="52">
        <v>83</v>
      </c>
      <c r="E5" s="8" t="str">
        <f>IF(D5=0,"Z","Z  "&amp;VLOOKUP(D5,IGRACI,2)&amp;" "&amp;VLOOKUP(D5,IGRACI,3))</f>
        <v>Z  Tonkić Josip</v>
      </c>
      <c r="F5" s="26">
        <v>11</v>
      </c>
      <c r="G5" s="27">
        <v>4</v>
      </c>
      <c r="H5" s="26">
        <v>11</v>
      </c>
      <c r="I5" s="27">
        <v>8</v>
      </c>
      <c r="J5" s="26">
        <v>11</v>
      </c>
      <c r="K5" s="27">
        <v>6</v>
      </c>
      <c r="L5" s="26"/>
      <c r="M5" s="27"/>
      <c r="N5" s="26"/>
      <c r="O5" s="27"/>
      <c r="P5" s="30">
        <f t="shared" si="2"/>
        <v>33</v>
      </c>
      <c r="Q5" s="31">
        <f t="shared" si="3"/>
        <v>18</v>
      </c>
      <c r="R5" s="34">
        <f t="shared" si="0"/>
        <v>3</v>
      </c>
      <c r="S5" s="35">
        <f t="shared" si="1"/>
        <v>0</v>
      </c>
      <c r="T5" s="38">
        <f>IF(R5=S5,0,IF(R5&gt;S5,1,0))+T4</f>
        <v>3</v>
      </c>
      <c r="U5" s="39">
        <f>IF(R5=S5,0,IF(R5&gt;S5,0,1))+U4</f>
        <v>0</v>
      </c>
      <c r="W5" s="49">
        <v>4</v>
      </c>
      <c r="X5" s="50" t="s">
        <v>128</v>
      </c>
      <c r="Y5" s="42">
        <v>54</v>
      </c>
      <c r="Z5" s="41" t="s">
        <v>99</v>
      </c>
      <c r="AA5"/>
    </row>
    <row r="6" spans="1:27" ht="15" customHeight="1" x14ac:dyDescent="0.25">
      <c r="A6" s="45">
        <v>5</v>
      </c>
      <c r="B6" s="25" t="s">
        <v>5</v>
      </c>
      <c r="C6" s="12" t="str">
        <f>VLOOKUP(A5,IGRACI,2)&amp;" "&amp;LEFT(VLOOKUP(A5,IGRACI,3),2)&amp;"./"&amp;VLOOKUP(A6,IGRACI,2)&amp;" "&amp;LEFT(VLOOKUP(A6,IGRACI,3),2)&amp;"."</f>
        <v>Račić  Ža./Sigurnjak  Ti.</v>
      </c>
      <c r="D6" s="25" t="s">
        <v>5</v>
      </c>
      <c r="E6" s="13" t="str">
        <f>VLOOKUP(A7,IGRACI,2)&amp;" "&amp;LEFT(VLOOKUP(A7,IGRACI,3),2)&amp;"./"&amp;VLOOKUP(A8,IGRACI,2)&amp;" "&amp;LEFT(VLOOKUP(A8,IGRACI,3),2)&amp;"."</f>
        <v>Tonkić Go./Tonkić Iv.</v>
      </c>
      <c r="F6" s="26">
        <v>11</v>
      </c>
      <c r="G6" s="27">
        <v>6</v>
      </c>
      <c r="H6" s="26">
        <v>11</v>
      </c>
      <c r="I6" s="27">
        <v>9</v>
      </c>
      <c r="J6" s="26">
        <v>12</v>
      </c>
      <c r="K6" s="27">
        <v>10</v>
      </c>
      <c r="L6" s="26"/>
      <c r="M6" s="27"/>
      <c r="N6" s="26"/>
      <c r="O6" s="27"/>
      <c r="P6" s="30">
        <f t="shared" si="2"/>
        <v>34</v>
      </c>
      <c r="Q6" s="31">
        <f t="shared" si="3"/>
        <v>25</v>
      </c>
      <c r="R6" s="34">
        <f t="shared" si="0"/>
        <v>3</v>
      </c>
      <c r="S6" s="35">
        <f t="shared" si="1"/>
        <v>0</v>
      </c>
      <c r="T6" s="38">
        <f>IF(R6=S6,0,IF(R6&gt;S6,1,0))+T5</f>
        <v>4</v>
      </c>
      <c r="U6" s="39">
        <f>IF(R6=S6,0,IF(R6&gt;S6,0,1))+U5</f>
        <v>0</v>
      </c>
      <c r="W6" s="49">
        <v>5</v>
      </c>
      <c r="X6" s="50" t="s">
        <v>129</v>
      </c>
      <c r="Y6" s="49">
        <v>61</v>
      </c>
      <c r="Z6" s="50" t="s">
        <v>100</v>
      </c>
      <c r="AA6"/>
    </row>
    <row r="7" spans="1:27" ht="15" customHeight="1" x14ac:dyDescent="0.25">
      <c r="A7" s="53">
        <v>81</v>
      </c>
      <c r="B7" s="52">
        <v>1</v>
      </c>
      <c r="C7" s="8" t="str">
        <f>IF(B7=0,"B","B  "&amp;VLOOKUP(B7,IGRACI,2)&amp;" "&amp;VLOOKUP(B7,IGRACI,3))</f>
        <v>B  Jurković  Miroslav</v>
      </c>
      <c r="D7" s="52">
        <v>82</v>
      </c>
      <c r="E7" s="8" t="str">
        <f>IF(D7=0,"X","X  "&amp;VLOOKUP(D7,IGRACI,2)&amp;" "&amp;VLOOKUP(D7,IGRACI,3))</f>
        <v>X  Tonkić Ivan</v>
      </c>
      <c r="F7" s="26">
        <v>11</v>
      </c>
      <c r="G7" s="27">
        <v>8</v>
      </c>
      <c r="H7" s="26">
        <v>11</v>
      </c>
      <c r="I7" s="27">
        <v>7</v>
      </c>
      <c r="J7" s="26">
        <v>11</v>
      </c>
      <c r="K7" s="27">
        <v>6</v>
      </c>
      <c r="L7" s="26"/>
      <c r="M7" s="27"/>
      <c r="N7" s="26"/>
      <c r="O7" s="27"/>
      <c r="P7" s="30">
        <f t="shared" si="2"/>
        <v>33</v>
      </c>
      <c r="Q7" s="31">
        <f t="shared" si="3"/>
        <v>21</v>
      </c>
      <c r="R7" s="34">
        <f t="shared" si="0"/>
        <v>3</v>
      </c>
      <c r="S7" s="35">
        <f t="shared" si="1"/>
        <v>0</v>
      </c>
      <c r="T7" s="38">
        <f t="shared" si="4"/>
        <v>5</v>
      </c>
      <c r="U7" s="39">
        <f t="shared" si="5"/>
        <v>0</v>
      </c>
      <c r="W7" s="42">
        <v>11</v>
      </c>
      <c r="X7" s="41" t="s">
        <v>82</v>
      </c>
      <c r="Y7" s="49">
        <v>62</v>
      </c>
      <c r="Z7" s="50" t="s">
        <v>101</v>
      </c>
      <c r="AA7"/>
    </row>
    <row r="8" spans="1:27" ht="15" customHeight="1" x14ac:dyDescent="0.25">
      <c r="A8" s="53">
        <v>82</v>
      </c>
      <c r="B8" s="52">
        <v>2</v>
      </c>
      <c r="C8" s="8" t="str">
        <f>IF(B8=0,"A","A  "&amp;VLOOKUP(B8,IGRACI,2)&amp;" "&amp;VLOOKUP(B8,IGRACI,3))</f>
        <v>A  Račić  Žarko</v>
      </c>
      <c r="D8" s="52">
        <v>83</v>
      </c>
      <c r="E8" s="8" t="str">
        <f>IF(D8=0,"Z","Z  "&amp;VLOOKUP(D8,IGRACI,2)&amp;" "&amp;VLOOKUP(D8,IGRACI,3))</f>
        <v>Z  Tonkić Josip</v>
      </c>
      <c r="F8" s="26">
        <v>11</v>
      </c>
      <c r="G8" s="27">
        <v>5</v>
      </c>
      <c r="H8" s="26">
        <v>11</v>
      </c>
      <c r="I8" s="27">
        <v>8</v>
      </c>
      <c r="J8" s="26">
        <v>11</v>
      </c>
      <c r="K8" s="27">
        <v>7</v>
      </c>
      <c r="L8" s="26"/>
      <c r="M8" s="27"/>
      <c r="N8" s="26"/>
      <c r="O8" s="27"/>
      <c r="P8" s="30">
        <f t="shared" si="2"/>
        <v>33</v>
      </c>
      <c r="Q8" s="31">
        <f t="shared" si="3"/>
        <v>20</v>
      </c>
      <c r="R8" s="34">
        <f t="shared" si="0"/>
        <v>3</v>
      </c>
      <c r="S8" s="35">
        <f t="shared" si="1"/>
        <v>0</v>
      </c>
      <c r="T8" s="38">
        <f t="shared" si="4"/>
        <v>6</v>
      </c>
      <c r="U8" s="39">
        <f t="shared" si="5"/>
        <v>0</v>
      </c>
      <c r="W8" s="42">
        <v>12</v>
      </c>
      <c r="X8" s="41" t="s">
        <v>83</v>
      </c>
      <c r="Y8" s="49">
        <v>63</v>
      </c>
      <c r="Z8" s="50" t="s">
        <v>102</v>
      </c>
      <c r="AA8"/>
    </row>
    <row r="9" spans="1:27" ht="15" customHeight="1" x14ac:dyDescent="0.25">
      <c r="A9" s="44"/>
      <c r="B9" s="52">
        <v>5</v>
      </c>
      <c r="C9" s="8" t="str">
        <f>IF(B9=0,"C","C  "&amp;VLOOKUP(B9,IGRACI,2)&amp;" "&amp;VLOOKUP(B9,IGRACI,3))</f>
        <v>C  Sigurnjak  Tihomir</v>
      </c>
      <c r="D9" s="52">
        <v>81</v>
      </c>
      <c r="E9" s="8" t="str">
        <f>IF(D9=0,"Y","Y  "&amp;VLOOKUP(D9,IGRACI,2)&amp;" "&amp;VLOOKUP(D9,IGRACI,3))</f>
        <v>Y  Tonkić Goran</v>
      </c>
      <c r="F9" s="26">
        <v>9</v>
      </c>
      <c r="G9" s="27">
        <v>11</v>
      </c>
      <c r="H9" s="26">
        <v>10</v>
      </c>
      <c r="I9" s="27">
        <v>12</v>
      </c>
      <c r="J9" s="26">
        <v>6</v>
      </c>
      <c r="K9" s="27">
        <v>11</v>
      </c>
      <c r="L9" s="26"/>
      <c r="M9" s="27"/>
      <c r="N9" s="26"/>
      <c r="O9" s="27"/>
      <c r="P9" s="30">
        <f t="shared" si="2"/>
        <v>25</v>
      </c>
      <c r="Q9" s="31">
        <f t="shared" si="3"/>
        <v>34</v>
      </c>
      <c r="R9" s="34">
        <f t="shared" si="0"/>
        <v>0</v>
      </c>
      <c r="S9" s="35">
        <f t="shared" si="1"/>
        <v>3</v>
      </c>
      <c r="T9" s="38">
        <f t="shared" si="4"/>
        <v>6</v>
      </c>
      <c r="U9" s="39">
        <f t="shared" si="5"/>
        <v>1</v>
      </c>
      <c r="W9" s="42">
        <v>13</v>
      </c>
      <c r="X9" s="41" t="s">
        <v>84</v>
      </c>
      <c r="Y9" s="49">
        <v>64</v>
      </c>
      <c r="Z9" s="50" t="s">
        <v>103</v>
      </c>
      <c r="AA9"/>
    </row>
    <row r="10" spans="1:27" ht="15" customHeight="1" x14ac:dyDescent="0.25">
      <c r="A10" s="44"/>
      <c r="B10" s="52">
        <v>1</v>
      </c>
      <c r="C10" s="8" t="str">
        <f>IF(B10=0,"B","B  "&amp;VLOOKUP(B10,IGRACI,2)&amp;" "&amp;VLOOKUP(B10,IGRACI,3))</f>
        <v>B  Jurković  Miroslav</v>
      </c>
      <c r="D10" s="52">
        <v>83</v>
      </c>
      <c r="E10" s="8" t="str">
        <f>IF(D10=0,"Z","Z  "&amp;VLOOKUP(D10,IGRACI,2)&amp;" "&amp;VLOOKUP(D10,IGRACI,3))</f>
        <v>Z  Tonkić Josip</v>
      </c>
      <c r="F10" s="26">
        <v>8</v>
      </c>
      <c r="G10" s="27">
        <v>11</v>
      </c>
      <c r="H10" s="26">
        <v>9</v>
      </c>
      <c r="I10" s="27">
        <v>11</v>
      </c>
      <c r="J10" s="26">
        <v>11</v>
      </c>
      <c r="K10" s="27">
        <v>13</v>
      </c>
      <c r="L10" s="26"/>
      <c r="M10" s="27"/>
      <c r="N10" s="26"/>
      <c r="O10" s="27"/>
      <c r="P10" s="30">
        <f t="shared" ref="P10:Q12" si="6">F10+H10+J10+L10+N10</f>
        <v>28</v>
      </c>
      <c r="Q10" s="31">
        <f t="shared" si="6"/>
        <v>35</v>
      </c>
      <c r="R10" s="34">
        <f>IF(F10=G10,0,IF(F10&gt;G10,1,0))+IF(H10=I10,0,IF(H10&gt;I10,1,0))+IF(J10=K10,0,IF(J10&gt;K10,1,0))+IF(L10=M10,0,IF(L10&gt;M10,1,0))+IF(N10=O10,0,IF(N10&gt;O10,1,0))</f>
        <v>0</v>
      </c>
      <c r="S10" s="35">
        <f>IF(F10=G10,0,IF(F10&gt;G10,0,1))+IF(H10=I10,0,IF(H10&gt;I10,0,1))+IF(J10=K10,0,IF(J10&gt;K10,0,1))+IF(L10=M10,0,IF(L10&gt;M10,0,1))+IF(N10=O10,0,IF(N10&gt;O10,0,1))</f>
        <v>3</v>
      </c>
      <c r="T10" s="38">
        <f>IF(R10=S10,0,IF(R10&gt;S10,1,0))+T9</f>
        <v>6</v>
      </c>
      <c r="U10" s="39">
        <f>IF(R10=S10,0,IF(R10&gt;S10,0,1))+U9</f>
        <v>2</v>
      </c>
      <c r="W10" s="42">
        <v>14</v>
      </c>
      <c r="X10" s="41" t="s">
        <v>85</v>
      </c>
      <c r="Y10" s="42">
        <v>71</v>
      </c>
      <c r="Z10" s="41" t="s">
        <v>104</v>
      </c>
      <c r="AA10"/>
    </row>
    <row r="11" spans="1:27" ht="15" customHeight="1" x14ac:dyDescent="0.25">
      <c r="A11" s="44"/>
      <c r="B11" s="52">
        <v>5</v>
      </c>
      <c r="C11" s="8" t="str">
        <f>IF(B11=0,"C","C  "&amp;VLOOKUP(B11,IGRACI,2)&amp;" "&amp;VLOOKUP(B11,IGRACI,3))</f>
        <v>C  Sigurnjak  Tihomir</v>
      </c>
      <c r="D11" s="52">
        <v>82</v>
      </c>
      <c r="E11" s="8" t="str">
        <f>IF(D11=0,"X","X  "&amp;VLOOKUP(D11,IGRACI,2)&amp;" "&amp;VLOOKUP(D11,IGRACI,3))</f>
        <v>X  Tonkić Ivan</v>
      </c>
      <c r="F11" s="26">
        <v>11</v>
      </c>
      <c r="G11" s="27">
        <v>7</v>
      </c>
      <c r="H11" s="26">
        <v>11</v>
      </c>
      <c r="I11" s="27">
        <v>8</v>
      </c>
      <c r="J11" s="26">
        <v>11</v>
      </c>
      <c r="K11" s="27">
        <v>9</v>
      </c>
      <c r="L11" s="26"/>
      <c r="M11" s="27"/>
      <c r="N11" s="26"/>
      <c r="O11" s="27"/>
      <c r="P11" s="30">
        <f t="shared" si="6"/>
        <v>33</v>
      </c>
      <c r="Q11" s="31">
        <f t="shared" si="6"/>
        <v>24</v>
      </c>
      <c r="R11" s="34">
        <f>IF(F11=G11,0,IF(F11&gt;G11,1,0))+IF(H11=I11,0,IF(H11&gt;I11,1,0))+IF(J11=K11,0,IF(J11&gt;K11,1,0))+IF(L11=M11,0,IF(L11&gt;M11,1,0))+IF(N11=O11,0,IF(N11&gt;O11,1,0))</f>
        <v>3</v>
      </c>
      <c r="S11" s="35">
        <f>IF(F11=G11,0,IF(F11&gt;G11,0,1))+IF(H11=I11,0,IF(H11&gt;I11,0,1))+IF(J11=K11,0,IF(J11&gt;K11,0,1))+IF(L11=M11,0,IF(L11&gt;M11,0,1))+IF(N11=O11,0,IF(N11&gt;O11,0,1))</f>
        <v>0</v>
      </c>
      <c r="T11" s="38">
        <f>IF(R11=S11,0,IF(R11&gt;S11,1,0))+T10</f>
        <v>7</v>
      </c>
      <c r="U11" s="39">
        <f>IF(R11=S11,0,IF(R11&gt;S11,0,1))+U10</f>
        <v>2</v>
      </c>
      <c r="W11" s="42">
        <v>15</v>
      </c>
      <c r="X11" s="41" t="s">
        <v>86</v>
      </c>
      <c r="Y11" s="42">
        <v>72</v>
      </c>
      <c r="Z11" s="41" t="s">
        <v>105</v>
      </c>
      <c r="AA11"/>
    </row>
    <row r="12" spans="1:27" ht="15" customHeight="1" x14ac:dyDescent="0.25">
      <c r="A12" s="44"/>
      <c r="B12" s="52">
        <v>2</v>
      </c>
      <c r="C12" s="8" t="str">
        <f>IF(B12=0,"A","A  "&amp;VLOOKUP(B12,IGRACI,2)&amp;" "&amp;VLOOKUP(B12,IGRACI,3))</f>
        <v>A  Račić  Žarko</v>
      </c>
      <c r="D12" s="52">
        <v>81</v>
      </c>
      <c r="E12" s="8" t="str">
        <f>IF(D12=0,"Y","Y  "&amp;VLOOKUP(D12,IGRACI,2)&amp;" "&amp;VLOOKUP(D12,IGRACI,3))</f>
        <v>Y  Tonkić Goran</v>
      </c>
      <c r="F12" s="26">
        <v>9</v>
      </c>
      <c r="G12" s="27">
        <v>11</v>
      </c>
      <c r="H12" s="26">
        <v>5</v>
      </c>
      <c r="I12" s="27">
        <v>11</v>
      </c>
      <c r="J12" s="26">
        <v>8</v>
      </c>
      <c r="K12" s="27">
        <v>11</v>
      </c>
      <c r="L12" s="26"/>
      <c r="M12" s="27"/>
      <c r="N12" s="26"/>
      <c r="O12" s="27"/>
      <c r="P12" s="30">
        <f t="shared" si="6"/>
        <v>22</v>
      </c>
      <c r="Q12" s="31">
        <f t="shared" si="6"/>
        <v>33</v>
      </c>
      <c r="R12" s="34">
        <f>IF(F12=G12,0,IF(F12&gt;G12,1,0))+IF(H12=I12,0,IF(H12&gt;I12,1,0))+IF(J12=K12,0,IF(J12&gt;K12,1,0))+IF(L12=M12,0,IF(L12&gt;M12,1,0))+IF(N12=O12,0,IF(N12&gt;O12,1,0))</f>
        <v>0</v>
      </c>
      <c r="S12" s="35">
        <f>IF(F12=G12,0,IF(F12&gt;G12,0,1))+IF(H12=I12,0,IF(H12&gt;I12,0,1))+IF(J12=K12,0,IF(J12&gt;K12,0,1))+IF(L12=M12,0,IF(L12&gt;M12,0,1))+IF(N12=O12,0,IF(N12&gt;O12,0,1))</f>
        <v>3</v>
      </c>
      <c r="T12" s="38">
        <f>IF(R12=S12,0,IF(R12&gt;S12,1,0))+T11</f>
        <v>7</v>
      </c>
      <c r="U12" s="39">
        <f>IF(R12=S12,0,IF(R12&gt;S12,0,1))+U11</f>
        <v>3</v>
      </c>
      <c r="W12" s="42">
        <v>16</v>
      </c>
      <c r="X12" s="41" t="s">
        <v>151</v>
      </c>
      <c r="Y12" s="42">
        <v>73</v>
      </c>
      <c r="Z12" s="41" t="s">
        <v>106</v>
      </c>
      <c r="AA12"/>
    </row>
    <row r="13" spans="1:27" ht="15" customHeight="1" x14ac:dyDescent="0.25">
      <c r="A13"/>
      <c r="B13" s="54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6"/>
      <c r="W13" s="42">
        <v>17</v>
      </c>
      <c r="X13" s="41" t="s">
        <v>152</v>
      </c>
      <c r="Y13" s="42">
        <v>74</v>
      </c>
      <c r="Z13" s="41" t="s">
        <v>107</v>
      </c>
      <c r="AA13"/>
    </row>
    <row r="14" spans="1:27" ht="15" customHeight="1" x14ac:dyDescent="0.25">
      <c r="A14"/>
      <c r="B14" s="64" t="s">
        <v>131</v>
      </c>
      <c r="C14" s="65"/>
      <c r="D14" s="66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8"/>
      <c r="W14" s="42">
        <v>18</v>
      </c>
      <c r="X14" s="41" t="s">
        <v>153</v>
      </c>
      <c r="Y14" s="42">
        <v>75</v>
      </c>
      <c r="Z14" s="41" t="s">
        <v>108</v>
      </c>
      <c r="AA14"/>
    </row>
    <row r="15" spans="1:27" ht="15" customHeight="1" x14ac:dyDescent="0.25">
      <c r="A15"/>
      <c r="B15" s="64" t="s">
        <v>132</v>
      </c>
      <c r="C15" s="65"/>
      <c r="D15" s="66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8"/>
      <c r="W15" s="49">
        <v>21</v>
      </c>
      <c r="X15" s="50" t="s">
        <v>77</v>
      </c>
      <c r="Y15" s="49">
        <v>81</v>
      </c>
      <c r="Z15" s="50" t="s">
        <v>109</v>
      </c>
      <c r="AA15"/>
    </row>
    <row r="16" spans="1:27" ht="15" customHeight="1" x14ac:dyDescent="0.25">
      <c r="A16"/>
      <c r="B16" s="64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5"/>
      <c r="W16" s="49">
        <v>22</v>
      </c>
      <c r="X16" s="50" t="s">
        <v>78</v>
      </c>
      <c r="Y16" s="49">
        <v>82</v>
      </c>
      <c r="Z16" s="50" t="s">
        <v>110</v>
      </c>
      <c r="AA16"/>
    </row>
    <row r="17" spans="1:27" ht="15" customHeight="1" x14ac:dyDescent="0.25">
      <c r="A17"/>
      <c r="B17" s="64" t="s">
        <v>133</v>
      </c>
      <c r="C17" s="65"/>
      <c r="D17" s="66" t="s">
        <v>154</v>
      </c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8"/>
      <c r="W17" s="49">
        <v>23</v>
      </c>
      <c r="X17" s="50" t="s">
        <v>79</v>
      </c>
      <c r="Y17" s="49">
        <v>83</v>
      </c>
      <c r="Z17" s="50" t="s">
        <v>111</v>
      </c>
      <c r="AA17"/>
    </row>
    <row r="18" spans="1:27" ht="15" customHeight="1" x14ac:dyDescent="0.25">
      <c r="A18"/>
      <c r="B18" s="64" t="s">
        <v>134</v>
      </c>
      <c r="C18" s="65"/>
      <c r="D18" s="66" t="s">
        <v>155</v>
      </c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8"/>
      <c r="W18" s="49">
        <v>24</v>
      </c>
      <c r="X18" s="50" t="s">
        <v>80</v>
      </c>
      <c r="Y18" s="61" t="s">
        <v>145</v>
      </c>
      <c r="Z18" s="62"/>
      <c r="AA18"/>
    </row>
    <row r="19" spans="1:27" ht="15" customHeight="1" x14ac:dyDescent="0.25">
      <c r="A19"/>
      <c r="B19" s="64" t="s">
        <v>135</v>
      </c>
      <c r="C19" s="65"/>
      <c r="D19" s="66" t="s">
        <v>156</v>
      </c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8"/>
      <c r="W19" s="49">
        <v>25</v>
      </c>
      <c r="X19" s="50" t="s">
        <v>81</v>
      </c>
      <c r="Y19" s="40">
        <v>1</v>
      </c>
      <c r="Z19" s="7" t="s">
        <v>113</v>
      </c>
      <c r="AA19"/>
    </row>
    <row r="20" spans="1:27" ht="15" customHeight="1" x14ac:dyDescent="0.25">
      <c r="A20"/>
      <c r="B20" s="54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6"/>
      <c r="W20" s="42">
        <v>31</v>
      </c>
      <c r="X20" s="41" t="s">
        <v>87</v>
      </c>
      <c r="Y20" s="40">
        <v>2</v>
      </c>
      <c r="Z20" s="7" t="s">
        <v>10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2">
        <v>32</v>
      </c>
      <c r="X21" s="41" t="s">
        <v>88</v>
      </c>
      <c r="Y21" s="40">
        <v>3</v>
      </c>
      <c r="Z21" s="7" t="s">
        <v>21</v>
      </c>
      <c r="AA21"/>
    </row>
    <row r="22" spans="1:27" ht="15" customHeight="1" x14ac:dyDescent="0.25">
      <c r="A22"/>
      <c r="B22" s="44" t="s">
        <v>136</v>
      </c>
      <c r="C22" t="s">
        <v>146</v>
      </c>
      <c r="D22"/>
      <c r="E22" t="s">
        <v>147</v>
      </c>
      <c r="F22"/>
      <c r="G22"/>
      <c r="H22"/>
      <c r="I22"/>
      <c r="J22"/>
      <c r="K22"/>
      <c r="L22"/>
      <c r="M22"/>
      <c r="N22"/>
      <c r="O22"/>
      <c r="P22"/>
      <c r="Q22"/>
      <c r="W22" s="42">
        <v>33</v>
      </c>
      <c r="X22" s="41" t="s">
        <v>89</v>
      </c>
      <c r="Y22" s="40">
        <v>4</v>
      </c>
      <c r="Z22" s="7" t="s">
        <v>13</v>
      </c>
      <c r="AA22"/>
    </row>
    <row r="23" spans="1:27" ht="15" customHeight="1" x14ac:dyDescent="0.25">
      <c r="A23"/>
      <c r="B23" s="44" t="s">
        <v>137</v>
      </c>
      <c r="C23" s="63" t="s">
        <v>149</v>
      </c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W23" s="42">
        <v>34</v>
      </c>
      <c r="X23" s="41" t="s">
        <v>130</v>
      </c>
      <c r="Y23" s="40">
        <v>5</v>
      </c>
      <c r="Z23" s="7" t="s">
        <v>18</v>
      </c>
      <c r="AA23"/>
    </row>
    <row r="24" spans="1:27" ht="15" customHeight="1" x14ac:dyDescent="0.25">
      <c r="A24"/>
      <c r="B24" s="44">
        <v>3</v>
      </c>
      <c r="C24" s="63" t="s">
        <v>148</v>
      </c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W24" s="49">
        <v>41</v>
      </c>
      <c r="X24" s="50" t="s">
        <v>90</v>
      </c>
      <c r="Y24" s="40">
        <v>6</v>
      </c>
      <c r="Z24" s="7" t="s">
        <v>11</v>
      </c>
      <c r="AA24"/>
    </row>
    <row r="25" spans="1:27" ht="15" customHeight="1" x14ac:dyDescent="0.25">
      <c r="A25"/>
      <c r="B25" s="44">
        <v>4</v>
      </c>
      <c r="C25" t="s">
        <v>138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49">
        <v>42</v>
      </c>
      <c r="X25" s="50" t="s">
        <v>91</v>
      </c>
      <c r="Y25" s="40">
        <v>7</v>
      </c>
      <c r="Z25" s="7" t="s">
        <v>12</v>
      </c>
      <c r="AA25"/>
    </row>
    <row r="26" spans="1:27" ht="15" customHeight="1" x14ac:dyDescent="0.25">
      <c r="A26"/>
      <c r="B26" s="44">
        <v>5</v>
      </c>
      <c r="C26" t="s">
        <v>139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49">
        <v>43</v>
      </c>
      <c r="X26" s="50" t="s">
        <v>92</v>
      </c>
      <c r="Y26" s="40">
        <v>8</v>
      </c>
      <c r="Z26" s="7" t="s">
        <v>19</v>
      </c>
      <c r="AA26"/>
    </row>
    <row r="27" spans="1:27" ht="15" customHeight="1" x14ac:dyDescent="0.25">
      <c r="A27"/>
      <c r="B27" s="44" t="s">
        <v>140</v>
      </c>
      <c r="C27" t="s">
        <v>141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49">
        <v>44</v>
      </c>
      <c r="X27" s="50" t="s">
        <v>93</v>
      </c>
      <c r="Y27" s="40">
        <v>9</v>
      </c>
      <c r="Z27" s="7" t="s">
        <v>66</v>
      </c>
      <c r="AA27"/>
    </row>
    <row r="28" spans="1:27" ht="15" customHeight="1" x14ac:dyDescent="0.25">
      <c r="A28"/>
      <c r="B28" s="44" t="s">
        <v>143</v>
      </c>
      <c r="C28" t="s">
        <v>144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W28" s="49">
        <v>45</v>
      </c>
      <c r="X28" s="50" t="s">
        <v>94</v>
      </c>
      <c r="Y28" s="40">
        <v>10</v>
      </c>
      <c r="Z28" s="7" t="s">
        <v>112</v>
      </c>
      <c r="AA28"/>
    </row>
    <row r="29" spans="1:27" ht="15" customHeight="1" x14ac:dyDescent="0.25">
      <c r="A29"/>
      <c r="B29" s="44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49">
        <v>46</v>
      </c>
      <c r="X29" s="50" t="s">
        <v>95</v>
      </c>
      <c r="Y29"/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X30"/>
      <c r="Y30"/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X31"/>
      <c r="Y31"/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X32"/>
      <c r="Y32"/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X33"/>
      <c r="Y33"/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X34"/>
      <c r="Y34"/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X35"/>
      <c r="Y35"/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X36"/>
      <c r="Y36"/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X37"/>
      <c r="Y3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X38"/>
      <c r="Y3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X39"/>
      <c r="Y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X40"/>
      <c r="Y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X41"/>
      <c r="Y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X42"/>
      <c r="Y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X43"/>
      <c r="Y43" s="21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X44"/>
      <c r="Y44" s="21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X45"/>
      <c r="Y45" s="21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X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X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X48"/>
      <c r="AA48"/>
    </row>
    <row r="49" spans="1:27" x14ac:dyDescent="0.25">
      <c r="A49"/>
      <c r="B49"/>
      <c r="C49" s="15"/>
      <c r="D49"/>
      <c r="E49"/>
      <c r="F49" s="21"/>
      <c r="G49"/>
      <c r="H49"/>
      <c r="I49"/>
      <c r="J49"/>
      <c r="K49"/>
      <c r="L49"/>
      <c r="M49"/>
      <c r="N49"/>
      <c r="O49"/>
      <c r="P49"/>
      <c r="Q49"/>
      <c r="X49"/>
      <c r="AA49"/>
    </row>
    <row r="50" spans="1:27" x14ac:dyDescent="0.25">
      <c r="A50"/>
      <c r="B50"/>
      <c r="C50" s="15"/>
      <c r="D50"/>
      <c r="E50"/>
      <c r="F50" s="21"/>
      <c r="G50"/>
      <c r="H50"/>
      <c r="I50"/>
      <c r="J50"/>
      <c r="K50"/>
      <c r="L50"/>
      <c r="M50"/>
      <c r="N50"/>
      <c r="O50"/>
      <c r="P50"/>
      <c r="Q50"/>
      <c r="X50"/>
      <c r="AA50"/>
    </row>
    <row r="51" spans="1:27" x14ac:dyDescent="0.25">
      <c r="A51"/>
      <c r="B51"/>
      <c r="C51" s="15"/>
      <c r="D51"/>
      <c r="E51"/>
      <c r="F51" s="21"/>
      <c r="G51"/>
      <c r="H51"/>
      <c r="I51"/>
      <c r="J51"/>
      <c r="K51"/>
      <c r="L51"/>
      <c r="M51"/>
      <c r="N51"/>
      <c r="O51"/>
      <c r="P51"/>
      <c r="Q51"/>
      <c r="X51"/>
      <c r="AA51"/>
    </row>
    <row r="52" spans="1:27" x14ac:dyDescent="0.25">
      <c r="A52"/>
      <c r="B52"/>
      <c r="C52" s="15"/>
      <c r="D52"/>
      <c r="E52"/>
      <c r="F52" s="21"/>
      <c r="G52"/>
      <c r="H52"/>
      <c r="I52"/>
      <c r="J52"/>
      <c r="K52"/>
      <c r="L52"/>
      <c r="M52"/>
      <c r="N52"/>
      <c r="O52"/>
      <c r="P52"/>
      <c r="Q52"/>
      <c r="X52"/>
      <c r="AA52"/>
    </row>
    <row r="53" spans="1:27" x14ac:dyDescent="0.25">
      <c r="A53"/>
      <c r="B53"/>
      <c r="C53" s="15"/>
      <c r="D53"/>
      <c r="E53"/>
      <c r="F53" s="21"/>
      <c r="G53"/>
      <c r="H53"/>
      <c r="I53"/>
      <c r="J53"/>
      <c r="K53"/>
      <c r="L53"/>
      <c r="M53"/>
      <c r="N53"/>
      <c r="O53"/>
      <c r="P53"/>
      <c r="Q53"/>
      <c r="X53"/>
      <c r="AA53"/>
    </row>
    <row r="54" spans="1:27" x14ac:dyDescent="0.25">
      <c r="A54"/>
      <c r="B54"/>
      <c r="C54" s="15"/>
      <c r="D54"/>
      <c r="E54"/>
      <c r="F54" s="21"/>
      <c r="G54"/>
      <c r="H54"/>
      <c r="I54"/>
      <c r="J54"/>
      <c r="K54"/>
      <c r="L54"/>
      <c r="M54"/>
      <c r="N54"/>
      <c r="O54"/>
      <c r="P54"/>
      <c r="Q54"/>
      <c r="X54"/>
      <c r="AA54"/>
    </row>
    <row r="55" spans="1:27" x14ac:dyDescent="0.25">
      <c r="A55"/>
      <c r="B55"/>
      <c r="C55" s="15"/>
      <c r="D55"/>
      <c r="E55"/>
      <c r="F55" s="21"/>
      <c r="G55"/>
      <c r="H55"/>
      <c r="I55"/>
      <c r="J55"/>
      <c r="K55"/>
      <c r="L55"/>
      <c r="M55"/>
      <c r="N55"/>
      <c r="O55"/>
      <c r="P55"/>
      <c r="Q55"/>
      <c r="X55"/>
      <c r="AA55"/>
    </row>
    <row r="56" spans="1:27" x14ac:dyDescent="0.25">
      <c r="A56"/>
      <c r="B56"/>
      <c r="C56" s="15"/>
      <c r="D56"/>
      <c r="E56"/>
      <c r="F56" s="21"/>
      <c r="G56"/>
      <c r="H56"/>
      <c r="I56"/>
      <c r="J56"/>
      <c r="K56"/>
      <c r="L56"/>
      <c r="M56"/>
      <c r="N56"/>
      <c r="O56"/>
      <c r="P56"/>
      <c r="Q56"/>
      <c r="W56" s="44">
        <v>129</v>
      </c>
      <c r="AA56"/>
    </row>
    <row r="57" spans="1:2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W57" s="44">
        <v>130</v>
      </c>
      <c r="AA57"/>
    </row>
    <row r="58" spans="1:2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W58" s="44">
        <v>131</v>
      </c>
      <c r="AA58"/>
    </row>
    <row r="59" spans="1:2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W59" s="44">
        <v>132</v>
      </c>
      <c r="AA59"/>
    </row>
    <row r="60" spans="1:2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2:17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2:17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2:17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2:17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2:17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2:17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2:17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2:17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2:17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2:17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2:17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2:17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2:17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2:17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2:17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2:17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44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44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4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44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44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44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44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W1:Z1"/>
    <mergeCell ref="Y18:Z18"/>
    <mergeCell ref="C24:U24"/>
    <mergeCell ref="C23:T23"/>
    <mergeCell ref="B13:U13"/>
    <mergeCell ref="B14:C14"/>
    <mergeCell ref="D14:U14"/>
    <mergeCell ref="D15:U15"/>
    <mergeCell ref="B15:C15"/>
    <mergeCell ref="B16:U16"/>
    <mergeCell ref="B17:C17"/>
    <mergeCell ref="D17:U17"/>
    <mergeCell ref="B18:C18"/>
    <mergeCell ref="D18:U18"/>
    <mergeCell ref="B19:C19"/>
    <mergeCell ref="D19:U19"/>
    <mergeCell ref="B20:U20"/>
    <mergeCell ref="C1:S1"/>
    <mergeCell ref="N2:O2"/>
    <mergeCell ref="L2:M2"/>
    <mergeCell ref="J2:K2"/>
    <mergeCell ref="H2:I2"/>
    <mergeCell ref="F2:G2"/>
  </mergeCells>
  <phoneticPr fontId="3" type="noConversion"/>
  <pageMargins left="1" right="0.82" top="1" bottom="1.18" header="0.5" footer="0.5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zoomScale="70" zoomScaleNormal="70" workbookViewId="0">
      <selection activeCell="D21" sqref="D21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t="s">
        <v>6</v>
      </c>
      <c r="D1" t="s">
        <v>9</v>
      </c>
    </row>
    <row r="2" spans="1:9" x14ac:dyDescent="0.25">
      <c r="A2">
        <v>1</v>
      </c>
      <c r="B2" s="11" t="s">
        <v>123</v>
      </c>
      <c r="C2" s="11" t="s">
        <v>29</v>
      </c>
      <c r="D2" s="11" t="str">
        <f>B2&amp;" "&amp;LEFT(C2,2)&amp;"."</f>
        <v>Jurković  Mi.</v>
      </c>
      <c r="E2" s="11" t="s">
        <v>114</v>
      </c>
      <c r="H2" s="11" t="s">
        <v>24</v>
      </c>
      <c r="I2" s="11" t="s">
        <v>25</v>
      </c>
    </row>
    <row r="3" spans="1:9" x14ac:dyDescent="0.25">
      <c r="A3">
        <v>2</v>
      </c>
      <c r="B3" s="11" t="s">
        <v>121</v>
      </c>
      <c r="C3" s="11" t="s">
        <v>122</v>
      </c>
      <c r="D3" s="11" t="str">
        <f t="shared" ref="D3:D21" si="0">B3&amp;" "&amp;LEFT(C3,2)&amp;"."</f>
        <v>Račić  Ža.</v>
      </c>
      <c r="E3" s="11" t="s">
        <v>114</v>
      </c>
      <c r="H3" s="11" t="s">
        <v>26</v>
      </c>
      <c r="I3" s="11" t="s">
        <v>27</v>
      </c>
    </row>
    <row r="4" spans="1:9" x14ac:dyDescent="0.25">
      <c r="A4">
        <v>3</v>
      </c>
      <c r="B4" s="11" t="s">
        <v>124</v>
      </c>
      <c r="C4" s="11" t="s">
        <v>120</v>
      </c>
      <c r="D4" s="11" t="str">
        <f t="shared" si="0"/>
        <v>Ninković  Ve.</v>
      </c>
      <c r="E4" s="11" t="s">
        <v>114</v>
      </c>
      <c r="H4" s="11" t="s">
        <v>28</v>
      </c>
      <c r="I4" s="11" t="s">
        <v>29</v>
      </c>
    </row>
    <row r="5" spans="1:9" x14ac:dyDescent="0.25">
      <c r="A5">
        <v>4</v>
      </c>
      <c r="B5" s="11" t="s">
        <v>119</v>
      </c>
      <c r="C5" s="11" t="s">
        <v>61</v>
      </c>
      <c r="D5" s="11" t="str">
        <f t="shared" si="0"/>
        <v>Bašić Go.</v>
      </c>
      <c r="E5" s="11" t="s">
        <v>114</v>
      </c>
      <c r="H5" s="11" t="s">
        <v>30</v>
      </c>
      <c r="I5" s="11" t="s">
        <v>31</v>
      </c>
    </row>
    <row r="6" spans="1:9" x14ac:dyDescent="0.25">
      <c r="A6">
        <v>5</v>
      </c>
      <c r="B6" s="11" t="s">
        <v>117</v>
      </c>
      <c r="C6" s="11" t="s">
        <v>118</v>
      </c>
      <c r="D6" s="11" t="str">
        <f t="shared" si="0"/>
        <v>Sigurnjak  Ti.</v>
      </c>
      <c r="E6" s="11" t="s">
        <v>114</v>
      </c>
      <c r="H6" s="11" t="s">
        <v>32</v>
      </c>
      <c r="I6" s="11" t="s">
        <v>33</v>
      </c>
    </row>
    <row r="7" spans="1:9" x14ac:dyDescent="0.25">
      <c r="A7">
        <v>6</v>
      </c>
      <c r="B7" s="11"/>
      <c r="C7" s="11"/>
      <c r="D7" s="11" t="str">
        <f t="shared" si="0"/>
        <v xml:space="preserve"> .</v>
      </c>
      <c r="E7" s="11"/>
      <c r="H7" s="11"/>
      <c r="I7" s="11"/>
    </row>
    <row r="8" spans="1:9" x14ac:dyDescent="0.25">
      <c r="A8">
        <v>7</v>
      </c>
      <c r="B8" s="11"/>
      <c r="C8" s="11"/>
      <c r="D8" s="11" t="str">
        <f t="shared" si="0"/>
        <v xml:space="preserve"> .</v>
      </c>
      <c r="E8" s="11"/>
      <c r="H8" s="11"/>
      <c r="I8" s="11"/>
    </row>
    <row r="9" spans="1:9" x14ac:dyDescent="0.25">
      <c r="A9">
        <v>8</v>
      </c>
      <c r="B9" s="11"/>
      <c r="C9" s="11"/>
      <c r="D9" s="11" t="str">
        <f t="shared" si="0"/>
        <v xml:space="preserve"> .</v>
      </c>
      <c r="E9" s="11"/>
      <c r="H9" s="11"/>
      <c r="I9" s="11"/>
    </row>
    <row r="10" spans="1:9" x14ac:dyDescent="0.25">
      <c r="A10">
        <v>9</v>
      </c>
      <c r="B10" s="11"/>
      <c r="C10" s="11"/>
      <c r="D10" s="11" t="str">
        <f t="shared" si="0"/>
        <v xml:space="preserve"> .</v>
      </c>
      <c r="E10" s="11"/>
      <c r="H10" s="11"/>
      <c r="I10" s="11"/>
    </row>
    <row r="11" spans="1:9" x14ac:dyDescent="0.25">
      <c r="A11">
        <v>10</v>
      </c>
      <c r="B11" s="11"/>
      <c r="C11" s="11"/>
      <c r="D11" s="11" t="str">
        <f t="shared" si="0"/>
        <v xml:space="preserve"> .</v>
      </c>
      <c r="E11" s="11"/>
      <c r="H11" s="11"/>
      <c r="I11" s="11"/>
    </row>
    <row r="12" spans="1:9" x14ac:dyDescent="0.25">
      <c r="A12">
        <v>11</v>
      </c>
      <c r="B12" s="18" t="s">
        <v>67</v>
      </c>
      <c r="C12" s="18" t="s">
        <v>31</v>
      </c>
      <c r="D12" s="11" t="str">
        <f t="shared" si="0"/>
        <v>Marinović  Zd.</v>
      </c>
      <c r="E12" s="18" t="s">
        <v>68</v>
      </c>
      <c r="H12" s="18"/>
      <c r="I12" s="18"/>
    </row>
    <row r="13" spans="1:9" x14ac:dyDescent="0.25">
      <c r="A13">
        <v>12</v>
      </c>
      <c r="B13" s="18" t="s">
        <v>69</v>
      </c>
      <c r="C13" s="18" t="s">
        <v>70</v>
      </c>
      <c r="D13" s="11" t="str">
        <f t="shared" si="0"/>
        <v>Ćelebija  An.</v>
      </c>
      <c r="E13" s="18" t="s">
        <v>68</v>
      </c>
      <c r="H13" s="18"/>
      <c r="I13" s="18"/>
    </row>
    <row r="14" spans="1:9" x14ac:dyDescent="0.25">
      <c r="A14">
        <v>13</v>
      </c>
      <c r="B14" s="18" t="s">
        <v>71</v>
      </c>
      <c r="C14" s="18" t="s">
        <v>72</v>
      </c>
      <c r="D14" s="11" t="str">
        <f t="shared" si="0"/>
        <v>Šimunović  Ma.</v>
      </c>
      <c r="E14" s="18" t="s">
        <v>68</v>
      </c>
      <c r="H14" s="18"/>
      <c r="I14" s="18"/>
    </row>
    <row r="15" spans="1:9" x14ac:dyDescent="0.25">
      <c r="A15">
        <v>14</v>
      </c>
      <c r="B15" s="18" t="s">
        <v>73</v>
      </c>
      <c r="C15" s="18" t="s">
        <v>74</v>
      </c>
      <c r="D15" s="11" t="str">
        <f t="shared" si="0"/>
        <v>Mikuš Go.</v>
      </c>
      <c r="E15" s="18" t="s">
        <v>68</v>
      </c>
      <c r="H15" s="18"/>
      <c r="I15" s="18"/>
    </row>
    <row r="16" spans="1:9" x14ac:dyDescent="0.25">
      <c r="A16">
        <v>15</v>
      </c>
      <c r="B16" s="18" t="s">
        <v>75</v>
      </c>
      <c r="C16" s="18" t="s">
        <v>76</v>
      </c>
      <c r="D16" s="11" t="str">
        <f t="shared" si="0"/>
        <v>Sedmak Ml.</v>
      </c>
      <c r="E16" s="18" t="s">
        <v>68</v>
      </c>
      <c r="H16" s="18"/>
      <c r="I16" s="18"/>
    </row>
    <row r="17" spans="1:9" x14ac:dyDescent="0.25">
      <c r="A17">
        <v>16</v>
      </c>
      <c r="B17" s="18" t="s">
        <v>150</v>
      </c>
      <c r="C17" s="18" t="s">
        <v>48</v>
      </c>
      <c r="D17" s="11" t="str">
        <f t="shared" si="0"/>
        <v>Župan  Že.</v>
      </c>
      <c r="E17" s="18" t="s">
        <v>68</v>
      </c>
      <c r="H17" s="18"/>
      <c r="I17" s="18"/>
    </row>
    <row r="18" spans="1:9" x14ac:dyDescent="0.25">
      <c r="A18">
        <v>17</v>
      </c>
      <c r="B18" s="18"/>
      <c r="C18" s="18"/>
      <c r="D18" s="11" t="str">
        <f t="shared" si="0"/>
        <v xml:space="preserve"> .</v>
      </c>
      <c r="E18" s="18"/>
      <c r="H18" s="18"/>
      <c r="I18" s="18"/>
    </row>
    <row r="19" spans="1:9" x14ac:dyDescent="0.25">
      <c r="A19">
        <v>18</v>
      </c>
      <c r="B19" s="18"/>
      <c r="C19" s="18"/>
      <c r="D19" s="11" t="str">
        <f t="shared" si="0"/>
        <v xml:space="preserve"> .</v>
      </c>
      <c r="E19" s="18"/>
      <c r="H19" s="18"/>
      <c r="I19" s="18"/>
    </row>
    <row r="20" spans="1:9" x14ac:dyDescent="0.25">
      <c r="A20">
        <v>19</v>
      </c>
      <c r="B20" s="18"/>
      <c r="C20" s="18"/>
      <c r="D20" s="11" t="str">
        <f t="shared" si="0"/>
        <v xml:space="preserve"> .</v>
      </c>
      <c r="E20" s="18"/>
      <c r="H20" s="18"/>
      <c r="I20" s="18"/>
    </row>
    <row r="21" spans="1:9" x14ac:dyDescent="0.25">
      <c r="A21">
        <v>20</v>
      </c>
      <c r="B21" s="18"/>
      <c r="C21" s="18"/>
      <c r="D21" s="11" t="str">
        <f t="shared" si="0"/>
        <v xml:space="preserve"> .</v>
      </c>
      <c r="E21" s="18"/>
      <c r="H21" s="18"/>
      <c r="I21" s="18"/>
    </row>
    <row r="22" spans="1:9" x14ac:dyDescent="0.25">
      <c r="A22">
        <v>21</v>
      </c>
      <c r="B22" s="11" t="s">
        <v>24</v>
      </c>
      <c r="C22" s="11" t="s">
        <v>25</v>
      </c>
      <c r="D22" s="11" t="str">
        <f t="shared" ref="D22:D53" si="1">B22&amp;" "&amp;LEFT(C22,2)&amp;"."</f>
        <v>Bošnjaković  St.</v>
      </c>
      <c r="E22" s="17" t="s">
        <v>14</v>
      </c>
      <c r="H22" s="17"/>
      <c r="I22" s="17"/>
    </row>
    <row r="23" spans="1:9" x14ac:dyDescent="0.25">
      <c r="A23">
        <v>22</v>
      </c>
      <c r="B23" s="11" t="s">
        <v>26</v>
      </c>
      <c r="C23" s="11" t="s">
        <v>27</v>
      </c>
      <c r="D23" s="11" t="str">
        <f t="shared" si="1"/>
        <v>Busija Re.</v>
      </c>
      <c r="E23" s="17" t="s">
        <v>14</v>
      </c>
      <c r="H23" s="17"/>
      <c r="I23" s="17"/>
    </row>
    <row r="24" spans="1:9" x14ac:dyDescent="0.25">
      <c r="A24">
        <v>23</v>
      </c>
      <c r="B24" s="11" t="s">
        <v>28</v>
      </c>
      <c r="C24" s="11" t="s">
        <v>29</v>
      </c>
      <c r="D24" s="11" t="str">
        <f t="shared" si="1"/>
        <v>Relić Mi.</v>
      </c>
      <c r="E24" s="17" t="s">
        <v>14</v>
      </c>
      <c r="H24" s="17"/>
      <c r="I24" s="17"/>
    </row>
    <row r="25" spans="1:9" x14ac:dyDescent="0.25">
      <c r="A25">
        <v>24</v>
      </c>
      <c r="B25" s="11" t="s">
        <v>30</v>
      </c>
      <c r="C25" s="11" t="s">
        <v>31</v>
      </c>
      <c r="D25" s="11" t="str">
        <f t="shared" si="1"/>
        <v>Zvačko Zd.</v>
      </c>
      <c r="E25" s="17" t="s">
        <v>14</v>
      </c>
      <c r="H25" s="17"/>
      <c r="I25" s="17"/>
    </row>
    <row r="26" spans="1:9" x14ac:dyDescent="0.25">
      <c r="A26">
        <v>25</v>
      </c>
      <c r="B26" s="11" t="s">
        <v>32</v>
      </c>
      <c r="C26" s="11" t="s">
        <v>33</v>
      </c>
      <c r="D26" s="11" t="str">
        <f t="shared" si="1"/>
        <v>Marić Da.</v>
      </c>
      <c r="E26" s="17" t="s">
        <v>14</v>
      </c>
      <c r="H26" s="17"/>
      <c r="I26" s="17"/>
    </row>
    <row r="27" spans="1:9" x14ac:dyDescent="0.25">
      <c r="A27">
        <v>26</v>
      </c>
      <c r="B27" s="17"/>
      <c r="C27" s="17"/>
      <c r="D27" s="11" t="str">
        <f t="shared" si="1"/>
        <v xml:space="preserve"> .</v>
      </c>
      <c r="E27" s="17"/>
      <c r="H27" s="17"/>
      <c r="I27" s="17"/>
    </row>
    <row r="28" spans="1:9" x14ac:dyDescent="0.25">
      <c r="A28">
        <v>27</v>
      </c>
      <c r="B28" s="17"/>
      <c r="C28" s="17"/>
      <c r="D28" s="11" t="str">
        <f t="shared" si="1"/>
        <v xml:space="preserve"> .</v>
      </c>
      <c r="E28" s="17"/>
      <c r="H28" s="17"/>
      <c r="I28" s="17"/>
    </row>
    <row r="29" spans="1:9" x14ac:dyDescent="0.25">
      <c r="A29">
        <v>28</v>
      </c>
      <c r="B29" s="17"/>
      <c r="C29" s="17"/>
      <c r="D29" s="11" t="str">
        <f t="shared" si="1"/>
        <v xml:space="preserve"> .</v>
      </c>
      <c r="E29" s="17"/>
      <c r="H29" s="17"/>
      <c r="I29" s="17"/>
    </row>
    <row r="30" spans="1:9" x14ac:dyDescent="0.25">
      <c r="A30">
        <v>29</v>
      </c>
      <c r="B30" s="17"/>
      <c r="C30" s="17"/>
      <c r="D30" s="11" t="str">
        <f t="shared" si="1"/>
        <v xml:space="preserve"> .</v>
      </c>
      <c r="E30" s="17"/>
      <c r="H30" s="17"/>
      <c r="I30" s="17"/>
    </row>
    <row r="31" spans="1:9" x14ac:dyDescent="0.25">
      <c r="A31">
        <v>30</v>
      </c>
      <c r="B31" s="17"/>
      <c r="C31" s="17"/>
      <c r="D31" s="11" t="str">
        <f t="shared" si="1"/>
        <v xml:space="preserve"> .</v>
      </c>
      <c r="E31" s="17"/>
      <c r="H31" s="17"/>
      <c r="I31" s="17"/>
    </row>
    <row r="32" spans="1:9" x14ac:dyDescent="0.25">
      <c r="A32">
        <v>31</v>
      </c>
      <c r="B32" s="17" t="s">
        <v>34</v>
      </c>
      <c r="C32" s="17" t="s">
        <v>35</v>
      </c>
      <c r="D32" s="11" t="str">
        <f t="shared" si="1"/>
        <v>Dekanović Sl.</v>
      </c>
      <c r="E32" s="16" t="s">
        <v>36</v>
      </c>
      <c r="H32" s="16" t="s">
        <v>40</v>
      </c>
      <c r="I32" s="16" t="s">
        <v>41</v>
      </c>
    </row>
    <row r="33" spans="1:9" x14ac:dyDescent="0.25">
      <c r="A33">
        <v>32</v>
      </c>
      <c r="B33" s="17" t="s">
        <v>37</v>
      </c>
      <c r="C33" s="17" t="s">
        <v>38</v>
      </c>
      <c r="D33" s="11" t="str">
        <f t="shared" si="1"/>
        <v>Mrva Fr.</v>
      </c>
      <c r="E33" s="16" t="s">
        <v>36</v>
      </c>
      <c r="H33" s="16" t="s">
        <v>42</v>
      </c>
      <c r="I33" s="16" t="s">
        <v>43</v>
      </c>
    </row>
    <row r="34" spans="1:9" x14ac:dyDescent="0.25">
      <c r="A34">
        <v>33</v>
      </c>
      <c r="B34" s="17" t="s">
        <v>39</v>
      </c>
      <c r="C34" s="17" t="s">
        <v>48</v>
      </c>
      <c r="D34" s="11" t="str">
        <f t="shared" si="1"/>
        <v>Kolar Že.</v>
      </c>
      <c r="E34" s="16" t="s">
        <v>36</v>
      </c>
      <c r="H34" s="16"/>
      <c r="I34" s="16"/>
    </row>
    <row r="35" spans="1:9" x14ac:dyDescent="0.25">
      <c r="A35">
        <v>34</v>
      </c>
      <c r="B35" s="16" t="s">
        <v>115</v>
      </c>
      <c r="C35" s="16" t="s">
        <v>116</v>
      </c>
      <c r="D35" s="11" t="str">
        <f t="shared" si="1"/>
        <v>Krajina To.</v>
      </c>
      <c r="E35" s="16" t="s">
        <v>36</v>
      </c>
      <c r="H35" s="16"/>
      <c r="I35" s="16"/>
    </row>
    <row r="36" spans="1:9" x14ac:dyDescent="0.25">
      <c r="A36">
        <v>35</v>
      </c>
      <c r="B36" s="16"/>
      <c r="C36" s="16"/>
      <c r="D36" s="11" t="str">
        <f t="shared" si="1"/>
        <v xml:space="preserve"> .</v>
      </c>
      <c r="E36" s="16"/>
      <c r="H36" s="16"/>
      <c r="I36" s="16"/>
    </row>
    <row r="37" spans="1:9" x14ac:dyDescent="0.25">
      <c r="A37">
        <v>36</v>
      </c>
      <c r="B37" s="16"/>
      <c r="C37" s="16"/>
      <c r="D37" s="11" t="str">
        <f t="shared" si="1"/>
        <v xml:space="preserve"> .</v>
      </c>
      <c r="E37" s="16"/>
      <c r="H37" s="16"/>
      <c r="I37" s="16"/>
    </row>
    <row r="38" spans="1:9" x14ac:dyDescent="0.25">
      <c r="A38">
        <v>37</v>
      </c>
      <c r="B38" s="16"/>
      <c r="C38" s="16"/>
      <c r="D38" s="11" t="str">
        <f t="shared" si="1"/>
        <v xml:space="preserve"> .</v>
      </c>
      <c r="E38" s="16"/>
      <c r="H38" s="16"/>
      <c r="I38" s="16"/>
    </row>
    <row r="39" spans="1:9" x14ac:dyDescent="0.25">
      <c r="A39">
        <v>38</v>
      </c>
      <c r="B39" s="16"/>
      <c r="C39" s="16"/>
      <c r="D39" s="11" t="str">
        <f t="shared" si="1"/>
        <v xml:space="preserve"> .</v>
      </c>
      <c r="E39" s="16"/>
      <c r="H39" s="16"/>
      <c r="I39" s="16"/>
    </row>
    <row r="40" spans="1:9" x14ac:dyDescent="0.25">
      <c r="A40">
        <v>39</v>
      </c>
      <c r="B40" s="16"/>
      <c r="C40" s="16"/>
      <c r="D40" s="11" t="str">
        <f t="shared" si="1"/>
        <v xml:space="preserve"> .</v>
      </c>
      <c r="E40" s="16"/>
      <c r="H40" s="16"/>
      <c r="I40" s="16"/>
    </row>
    <row r="41" spans="1:9" x14ac:dyDescent="0.25">
      <c r="A41">
        <v>40</v>
      </c>
      <c r="B41" s="16"/>
      <c r="C41" s="16"/>
      <c r="D41" s="11" t="str">
        <f t="shared" si="1"/>
        <v xml:space="preserve"> .</v>
      </c>
      <c r="E41" s="16"/>
      <c r="H41" s="16"/>
      <c r="I41" s="16"/>
    </row>
    <row r="42" spans="1:9" x14ac:dyDescent="0.25">
      <c r="A42">
        <v>41</v>
      </c>
      <c r="B42" s="16" t="s">
        <v>40</v>
      </c>
      <c r="C42" s="16" t="s">
        <v>41</v>
      </c>
      <c r="D42" s="11" t="str">
        <f t="shared" si="1"/>
        <v>Štivić Jo.</v>
      </c>
      <c r="E42" s="14" t="s">
        <v>17</v>
      </c>
      <c r="H42" s="14"/>
      <c r="I42" s="14"/>
    </row>
    <row r="43" spans="1:9" x14ac:dyDescent="0.25">
      <c r="A43">
        <v>42</v>
      </c>
      <c r="B43" s="16" t="s">
        <v>42</v>
      </c>
      <c r="C43" s="16" t="s">
        <v>43</v>
      </c>
      <c r="D43" s="11" t="str">
        <f t="shared" si="1"/>
        <v>Dikanović An.</v>
      </c>
      <c r="E43" s="14" t="s">
        <v>17</v>
      </c>
      <c r="H43" s="14"/>
      <c r="I43" s="14"/>
    </row>
    <row r="44" spans="1:9" x14ac:dyDescent="0.25">
      <c r="A44">
        <v>43</v>
      </c>
      <c r="B44" s="16" t="s">
        <v>44</v>
      </c>
      <c r="C44" s="16" t="s">
        <v>45</v>
      </c>
      <c r="D44" s="11" t="str">
        <f t="shared" si="1"/>
        <v>Tambur Ne.</v>
      </c>
      <c r="E44" s="14" t="s">
        <v>17</v>
      </c>
      <c r="H44" s="14"/>
      <c r="I44" s="14"/>
    </row>
    <row r="45" spans="1:9" x14ac:dyDescent="0.25">
      <c r="A45">
        <v>44</v>
      </c>
      <c r="B45" s="16" t="s">
        <v>42</v>
      </c>
      <c r="C45" s="16" t="s">
        <v>46</v>
      </c>
      <c r="D45" s="11" t="str">
        <f t="shared" si="1"/>
        <v>Dikanović Iv.</v>
      </c>
      <c r="E45" s="14" t="s">
        <v>17</v>
      </c>
      <c r="H45" s="14"/>
      <c r="I45" s="14"/>
    </row>
    <row r="46" spans="1:9" x14ac:dyDescent="0.25">
      <c r="A46">
        <v>45</v>
      </c>
      <c r="B46" s="16" t="s">
        <v>42</v>
      </c>
      <c r="C46" s="16" t="s">
        <v>41</v>
      </c>
      <c r="D46" s="11" t="str">
        <f t="shared" si="1"/>
        <v>Dikanović Jo.</v>
      </c>
      <c r="E46" s="14" t="s">
        <v>17</v>
      </c>
      <c r="H46" s="14"/>
      <c r="I46" s="14"/>
    </row>
    <row r="47" spans="1:9" x14ac:dyDescent="0.25">
      <c r="A47">
        <v>46</v>
      </c>
      <c r="B47" s="16" t="s">
        <v>47</v>
      </c>
      <c r="C47" s="16" t="s">
        <v>48</v>
      </c>
      <c r="D47" s="11" t="str">
        <f t="shared" si="1"/>
        <v>Vačić Že.</v>
      </c>
      <c r="E47" s="14" t="s">
        <v>17</v>
      </c>
      <c r="H47" s="14"/>
      <c r="I47" s="14"/>
    </row>
    <row r="48" spans="1:9" x14ac:dyDescent="0.25">
      <c r="A48">
        <v>47</v>
      </c>
      <c r="B48" s="14"/>
      <c r="C48" s="14"/>
      <c r="D48" s="11" t="str">
        <f t="shared" si="1"/>
        <v xml:space="preserve"> .</v>
      </c>
      <c r="E48" s="14"/>
      <c r="H48" s="14"/>
      <c r="I48" s="14"/>
    </row>
    <row r="49" spans="1:9" x14ac:dyDescent="0.25">
      <c r="A49">
        <v>48</v>
      </c>
      <c r="B49" s="14"/>
      <c r="C49" s="14"/>
      <c r="D49" s="11" t="str">
        <f t="shared" si="1"/>
        <v xml:space="preserve"> .</v>
      </c>
      <c r="E49" s="14"/>
      <c r="H49" s="14"/>
      <c r="I49" s="14"/>
    </row>
    <row r="50" spans="1:9" x14ac:dyDescent="0.25">
      <c r="A50">
        <v>49</v>
      </c>
      <c r="B50" s="14"/>
      <c r="C50" s="14"/>
      <c r="D50" s="11" t="str">
        <f t="shared" si="1"/>
        <v xml:space="preserve"> .</v>
      </c>
      <c r="E50" s="14"/>
      <c r="H50" s="14"/>
      <c r="I50" s="14"/>
    </row>
    <row r="51" spans="1:9" x14ac:dyDescent="0.25">
      <c r="A51">
        <v>50</v>
      </c>
      <c r="B51" s="14"/>
      <c r="C51" s="14"/>
      <c r="D51" s="11" t="str">
        <f t="shared" si="1"/>
        <v xml:space="preserve"> .</v>
      </c>
      <c r="E51" s="14"/>
      <c r="H51" s="14"/>
      <c r="I51" s="14"/>
    </row>
    <row r="52" spans="1:9" x14ac:dyDescent="0.25">
      <c r="A52">
        <v>51</v>
      </c>
      <c r="B52" s="14" t="s">
        <v>49</v>
      </c>
      <c r="C52" s="14" t="s">
        <v>48</v>
      </c>
      <c r="D52" s="11" t="str">
        <f t="shared" si="1"/>
        <v>Liović Že.</v>
      </c>
      <c r="E52" s="19" t="s">
        <v>23</v>
      </c>
      <c r="H52" s="19"/>
      <c r="I52" s="19"/>
    </row>
    <row r="53" spans="1:9" x14ac:dyDescent="0.25">
      <c r="A53">
        <v>52</v>
      </c>
      <c r="B53" s="14" t="s">
        <v>50</v>
      </c>
      <c r="C53" s="14" t="s">
        <v>51</v>
      </c>
      <c r="D53" s="11" t="str">
        <f t="shared" si="1"/>
        <v>Martić Vi.</v>
      </c>
      <c r="E53" s="19" t="s">
        <v>23</v>
      </c>
      <c r="H53" s="19"/>
      <c r="I53" s="19"/>
    </row>
    <row r="54" spans="1:9" x14ac:dyDescent="0.25">
      <c r="A54">
        <v>53</v>
      </c>
      <c r="B54" s="14" t="s">
        <v>52</v>
      </c>
      <c r="C54" s="14" t="s">
        <v>53</v>
      </c>
      <c r="D54" s="11" t="str">
        <f t="shared" ref="D54:D74" si="2">B54&amp;" "&amp;LEFT(C54,2)&amp;"."</f>
        <v>Bagarić Zl.</v>
      </c>
      <c r="E54" s="19" t="s">
        <v>23</v>
      </c>
      <c r="H54" s="19"/>
      <c r="I54" s="19"/>
    </row>
    <row r="55" spans="1:9" x14ac:dyDescent="0.25">
      <c r="A55">
        <v>54</v>
      </c>
      <c r="B55" s="14" t="s">
        <v>54</v>
      </c>
      <c r="C55" s="14" t="s">
        <v>46</v>
      </c>
      <c r="D55" s="11" t="str">
        <f t="shared" si="2"/>
        <v>Rokić Iv.</v>
      </c>
      <c r="E55" s="19" t="s">
        <v>23</v>
      </c>
      <c r="H55" s="19"/>
      <c r="I55" s="19"/>
    </row>
    <row r="56" spans="1:9" x14ac:dyDescent="0.25">
      <c r="A56">
        <v>55</v>
      </c>
      <c r="B56" s="19"/>
      <c r="C56" s="19"/>
      <c r="D56" s="11" t="str">
        <f t="shared" si="2"/>
        <v xml:space="preserve"> .</v>
      </c>
      <c r="E56" s="19"/>
      <c r="H56" s="19"/>
      <c r="I56" s="19"/>
    </row>
    <row r="57" spans="1:9" x14ac:dyDescent="0.25">
      <c r="A57">
        <v>56</v>
      </c>
      <c r="B57" s="19"/>
      <c r="C57" s="19"/>
      <c r="D57" s="11" t="str">
        <f t="shared" si="2"/>
        <v xml:space="preserve"> .</v>
      </c>
      <c r="E57" s="19"/>
      <c r="H57" s="19"/>
      <c r="I57" s="19"/>
    </row>
    <row r="58" spans="1:9" x14ac:dyDescent="0.25">
      <c r="A58">
        <v>57</v>
      </c>
      <c r="B58" s="19"/>
      <c r="C58" s="19"/>
      <c r="D58" s="11" t="str">
        <f t="shared" si="2"/>
        <v xml:space="preserve"> .</v>
      </c>
      <c r="E58" s="19"/>
      <c r="H58" s="19"/>
      <c r="I58" s="19"/>
    </row>
    <row r="59" spans="1:9" x14ac:dyDescent="0.25">
      <c r="A59">
        <v>58</v>
      </c>
      <c r="B59" s="19"/>
      <c r="C59" s="19"/>
      <c r="D59" s="11" t="str">
        <f t="shared" si="2"/>
        <v xml:space="preserve"> .</v>
      </c>
      <c r="E59" s="19"/>
      <c r="H59" s="19"/>
      <c r="I59" s="19"/>
    </row>
    <row r="60" spans="1:9" x14ac:dyDescent="0.25">
      <c r="A60">
        <v>59</v>
      </c>
      <c r="B60" s="19"/>
      <c r="C60" s="19"/>
      <c r="D60" s="11" t="str">
        <f t="shared" si="2"/>
        <v xml:space="preserve"> .</v>
      </c>
      <c r="E60" s="19"/>
      <c r="H60" s="19"/>
      <c r="I60" s="19"/>
    </row>
    <row r="61" spans="1:9" x14ac:dyDescent="0.25">
      <c r="A61">
        <v>60</v>
      </c>
      <c r="B61" s="19"/>
      <c r="C61" s="19"/>
      <c r="D61" s="11" t="str">
        <f t="shared" si="2"/>
        <v xml:space="preserve"> .</v>
      </c>
      <c r="E61" s="19"/>
      <c r="H61" s="19"/>
      <c r="I61" s="19"/>
    </row>
    <row r="62" spans="1:9" x14ac:dyDescent="0.25">
      <c r="A62">
        <v>61</v>
      </c>
      <c r="B62" s="19" t="s">
        <v>55</v>
      </c>
      <c r="C62" s="19" t="s">
        <v>45</v>
      </c>
      <c r="D62" s="11" t="str">
        <f t="shared" si="2"/>
        <v>Lemajić Ne.</v>
      </c>
      <c r="E62" s="4" t="s">
        <v>15</v>
      </c>
      <c r="H62" s="4"/>
      <c r="I62" s="4"/>
    </row>
    <row r="63" spans="1:9" x14ac:dyDescent="0.25">
      <c r="A63">
        <v>62</v>
      </c>
      <c r="B63" s="19" t="s">
        <v>56</v>
      </c>
      <c r="C63" s="19" t="s">
        <v>57</v>
      </c>
      <c r="D63" s="11" t="str">
        <f t="shared" si="2"/>
        <v>Šaravanja  Ig.</v>
      </c>
      <c r="E63" s="4" t="s">
        <v>15</v>
      </c>
      <c r="H63" s="4"/>
      <c r="I63" s="4"/>
    </row>
    <row r="64" spans="1:9" x14ac:dyDescent="0.25">
      <c r="A64">
        <v>63</v>
      </c>
      <c r="B64" s="19" t="s">
        <v>58</v>
      </c>
      <c r="C64" s="19" t="s">
        <v>59</v>
      </c>
      <c r="D64" s="11" t="str">
        <f t="shared" si="2"/>
        <v>Prša Mi.</v>
      </c>
      <c r="E64" s="4" t="s">
        <v>15</v>
      </c>
      <c r="H64" s="4"/>
      <c r="I64" s="4"/>
    </row>
    <row r="65" spans="1:9" x14ac:dyDescent="0.25">
      <c r="A65">
        <v>64</v>
      </c>
      <c r="B65" s="19" t="s">
        <v>60</v>
      </c>
      <c r="C65" s="19" t="s">
        <v>61</v>
      </c>
      <c r="D65" s="11" t="str">
        <f t="shared" si="2"/>
        <v>Sekulić Go.</v>
      </c>
      <c r="E65" s="4" t="s">
        <v>15</v>
      </c>
      <c r="H65" s="4"/>
      <c r="I65" s="4"/>
    </row>
    <row r="66" spans="1:9" x14ac:dyDescent="0.25">
      <c r="A66">
        <v>65</v>
      </c>
      <c r="B66" s="4"/>
      <c r="C66" s="4"/>
      <c r="D66" s="11" t="str">
        <f t="shared" si="2"/>
        <v xml:space="preserve"> .</v>
      </c>
      <c r="E66" s="4" t="s">
        <v>15</v>
      </c>
      <c r="H66" s="4"/>
      <c r="I66" s="4"/>
    </row>
    <row r="67" spans="1:9" x14ac:dyDescent="0.25">
      <c r="A67">
        <v>66</v>
      </c>
      <c r="B67" s="4"/>
      <c r="C67" s="4"/>
      <c r="D67" s="11" t="str">
        <f t="shared" si="2"/>
        <v xml:space="preserve"> .</v>
      </c>
      <c r="E67" s="4" t="s">
        <v>15</v>
      </c>
      <c r="H67" s="4"/>
      <c r="I67" s="4"/>
    </row>
    <row r="68" spans="1:9" x14ac:dyDescent="0.25">
      <c r="A68">
        <v>67</v>
      </c>
      <c r="B68" s="4"/>
      <c r="C68" s="4"/>
      <c r="D68" s="11" t="str">
        <f t="shared" si="2"/>
        <v xml:space="preserve"> .</v>
      </c>
      <c r="E68" s="4"/>
      <c r="H68" s="4"/>
      <c r="I68" s="4"/>
    </row>
    <row r="69" spans="1:9" x14ac:dyDescent="0.25">
      <c r="A69">
        <v>68</v>
      </c>
      <c r="B69" s="4"/>
      <c r="C69" s="4"/>
      <c r="D69" s="11" t="str">
        <f t="shared" si="2"/>
        <v xml:space="preserve"> .</v>
      </c>
      <c r="E69" s="4"/>
      <c r="H69" s="4"/>
      <c r="I69" s="4"/>
    </row>
    <row r="70" spans="1:9" x14ac:dyDescent="0.25">
      <c r="A70">
        <v>69</v>
      </c>
      <c r="B70" s="4"/>
      <c r="C70" s="4"/>
      <c r="D70" s="11" t="str">
        <f t="shared" si="2"/>
        <v xml:space="preserve"> .</v>
      </c>
      <c r="E70" s="4"/>
      <c r="H70" s="4"/>
      <c r="I70" s="4"/>
    </row>
    <row r="71" spans="1:9" x14ac:dyDescent="0.25">
      <c r="A71">
        <v>70</v>
      </c>
      <c r="B71" s="4"/>
      <c r="C71" s="4"/>
      <c r="D71" s="11" t="str">
        <f t="shared" si="2"/>
        <v xml:space="preserve"> .</v>
      </c>
      <c r="E71" s="4"/>
      <c r="H71" s="4"/>
      <c r="I71" s="4"/>
    </row>
    <row r="72" spans="1:9" x14ac:dyDescent="0.25">
      <c r="A72">
        <v>71</v>
      </c>
      <c r="B72" s="4" t="s">
        <v>62</v>
      </c>
      <c r="C72" s="4" t="s">
        <v>43</v>
      </c>
      <c r="D72" s="11" t="str">
        <f t="shared" si="2"/>
        <v>Stanić An.</v>
      </c>
      <c r="E72" s="11" t="s">
        <v>16</v>
      </c>
      <c r="H72" s="11"/>
      <c r="I72" s="11"/>
    </row>
    <row r="73" spans="1:9" x14ac:dyDescent="0.25">
      <c r="A73">
        <v>72</v>
      </c>
      <c r="B73" s="4" t="s">
        <v>62</v>
      </c>
      <c r="C73" s="4" t="s">
        <v>31</v>
      </c>
      <c r="D73" s="11" t="str">
        <f t="shared" si="2"/>
        <v>Stanić Zd.</v>
      </c>
      <c r="E73" s="11" t="s">
        <v>16</v>
      </c>
      <c r="H73" s="11"/>
      <c r="I73" s="11"/>
    </row>
    <row r="74" spans="1:9" x14ac:dyDescent="0.25">
      <c r="A74">
        <v>73</v>
      </c>
      <c r="B74" s="4" t="s">
        <v>62</v>
      </c>
      <c r="C74" s="4" t="s">
        <v>63</v>
      </c>
      <c r="D74" s="11" t="str">
        <f t="shared" si="2"/>
        <v>Stanić Zo.</v>
      </c>
      <c r="E74" s="11" t="s">
        <v>16</v>
      </c>
      <c r="H74" s="11"/>
      <c r="I74" s="11"/>
    </row>
    <row r="75" spans="1:9" x14ac:dyDescent="0.25">
      <c r="A75">
        <v>74</v>
      </c>
      <c r="B75" s="4" t="s">
        <v>64</v>
      </c>
      <c r="C75" s="4" t="s">
        <v>33</v>
      </c>
      <c r="D75" s="11" t="str">
        <f t="shared" ref="D75:D91" si="3">B75&amp;" "&amp;LEFT(C75,2)&amp;"."</f>
        <v>Gačić Da.</v>
      </c>
      <c r="E75" s="11" t="s">
        <v>16</v>
      </c>
      <c r="H75" s="11"/>
      <c r="I75" s="11"/>
    </row>
    <row r="76" spans="1:9" x14ac:dyDescent="0.25">
      <c r="A76">
        <v>75</v>
      </c>
      <c r="B76" s="4" t="s">
        <v>64</v>
      </c>
      <c r="C76" s="4" t="s">
        <v>41</v>
      </c>
      <c r="D76" s="11" t="str">
        <f t="shared" si="3"/>
        <v>Gačić Jo.</v>
      </c>
      <c r="E76" s="11" t="s">
        <v>16</v>
      </c>
      <c r="H76" s="11"/>
      <c r="I76" s="11"/>
    </row>
    <row r="77" spans="1:9" x14ac:dyDescent="0.25">
      <c r="A77">
        <v>76</v>
      </c>
      <c r="B77" s="11"/>
      <c r="C77" s="11"/>
      <c r="D77" s="11" t="str">
        <f t="shared" si="3"/>
        <v xml:space="preserve"> .</v>
      </c>
      <c r="E77" s="11"/>
      <c r="H77" s="11"/>
      <c r="I77" s="11"/>
    </row>
    <row r="78" spans="1:9" x14ac:dyDescent="0.25">
      <c r="A78">
        <v>77</v>
      </c>
      <c r="B78" s="11"/>
      <c r="C78" s="11"/>
      <c r="D78" s="11" t="str">
        <f t="shared" si="3"/>
        <v xml:space="preserve"> .</v>
      </c>
      <c r="E78" s="11"/>
      <c r="H78" s="11"/>
      <c r="I78" s="11"/>
    </row>
    <row r="79" spans="1:9" x14ac:dyDescent="0.25">
      <c r="A79">
        <v>78</v>
      </c>
      <c r="B79" s="11"/>
      <c r="C79" s="11"/>
      <c r="D79" s="11" t="str">
        <f t="shared" si="3"/>
        <v xml:space="preserve"> .</v>
      </c>
      <c r="E79" s="11"/>
      <c r="H79" s="11"/>
      <c r="I79" s="11"/>
    </row>
    <row r="80" spans="1:9" x14ac:dyDescent="0.25">
      <c r="A80">
        <v>79</v>
      </c>
      <c r="B80" s="11"/>
      <c r="C80" s="11"/>
      <c r="D80" s="11" t="str">
        <f t="shared" si="3"/>
        <v xml:space="preserve"> .</v>
      </c>
      <c r="E80" s="11"/>
      <c r="H80" s="11"/>
      <c r="I80" s="11"/>
    </row>
    <row r="81" spans="1:9" x14ac:dyDescent="0.25">
      <c r="A81">
        <v>80</v>
      </c>
      <c r="B81" s="11"/>
      <c r="C81" s="11"/>
      <c r="D81" s="11" t="str">
        <f t="shared" si="3"/>
        <v xml:space="preserve"> .</v>
      </c>
      <c r="E81" s="11"/>
      <c r="H81" s="11"/>
      <c r="I81" s="11"/>
    </row>
    <row r="82" spans="1:9" x14ac:dyDescent="0.25">
      <c r="A82">
        <v>81</v>
      </c>
      <c r="B82" s="11" t="s">
        <v>65</v>
      </c>
      <c r="C82" s="11" t="s">
        <v>61</v>
      </c>
      <c r="D82" s="11" t="str">
        <f t="shared" si="3"/>
        <v>Tonkić Go.</v>
      </c>
      <c r="E82" t="s">
        <v>22</v>
      </c>
    </row>
    <row r="83" spans="1:9" x14ac:dyDescent="0.25">
      <c r="A83">
        <v>82</v>
      </c>
      <c r="B83" s="11" t="s">
        <v>65</v>
      </c>
      <c r="C83" s="11" t="s">
        <v>46</v>
      </c>
      <c r="D83" s="11" t="str">
        <f t="shared" si="3"/>
        <v>Tonkić Iv.</v>
      </c>
      <c r="E83" t="s">
        <v>22</v>
      </c>
    </row>
    <row r="84" spans="1:9" x14ac:dyDescent="0.25">
      <c r="A84">
        <v>83</v>
      </c>
      <c r="B84" s="11" t="s">
        <v>65</v>
      </c>
      <c r="C84" s="11" t="s">
        <v>41</v>
      </c>
      <c r="D84" s="11" t="str">
        <f t="shared" si="3"/>
        <v>Tonkić Jo.</v>
      </c>
      <c r="E84" t="s">
        <v>22</v>
      </c>
    </row>
    <row r="85" spans="1:9" x14ac:dyDescent="0.25">
      <c r="A85">
        <v>84</v>
      </c>
      <c r="D85" s="11" t="str">
        <f t="shared" si="3"/>
        <v xml:space="preserve"> .</v>
      </c>
      <c r="E85" t="s">
        <v>22</v>
      </c>
    </row>
    <row r="86" spans="1:9" x14ac:dyDescent="0.25">
      <c r="A86">
        <v>85</v>
      </c>
      <c r="D86" s="11" t="str">
        <f t="shared" si="3"/>
        <v xml:space="preserve"> .</v>
      </c>
    </row>
    <row r="87" spans="1:9" x14ac:dyDescent="0.25">
      <c r="A87">
        <v>86</v>
      </c>
      <c r="D87" s="11" t="str">
        <f t="shared" si="3"/>
        <v xml:space="preserve"> .</v>
      </c>
    </row>
    <row r="88" spans="1:9" x14ac:dyDescent="0.25">
      <c r="A88">
        <v>87</v>
      </c>
      <c r="B88" s="4"/>
      <c r="C88" s="4"/>
      <c r="D88" s="11" t="str">
        <f t="shared" si="3"/>
        <v xml:space="preserve"> .</v>
      </c>
      <c r="E88" s="4"/>
      <c r="H88" s="4"/>
      <c r="I88" s="4"/>
    </row>
    <row r="89" spans="1:9" x14ac:dyDescent="0.25">
      <c r="A89">
        <v>88</v>
      </c>
      <c r="B89" s="4"/>
      <c r="C89" s="4"/>
      <c r="D89" s="11" t="str">
        <f t="shared" si="3"/>
        <v xml:space="preserve"> .</v>
      </c>
      <c r="E89" s="4"/>
      <c r="H89" s="4"/>
      <c r="I89" s="4"/>
    </row>
    <row r="90" spans="1:9" x14ac:dyDescent="0.25">
      <c r="A90">
        <v>89</v>
      </c>
      <c r="B90" s="4"/>
      <c r="C90" s="4"/>
      <c r="D90" s="11" t="str">
        <f t="shared" si="3"/>
        <v xml:space="preserve"> .</v>
      </c>
      <c r="E90" s="4"/>
      <c r="H90" s="4"/>
      <c r="I90" s="4"/>
    </row>
    <row r="91" spans="1:9" x14ac:dyDescent="0.25">
      <c r="A91">
        <v>90</v>
      </c>
      <c r="B91" s="4"/>
      <c r="C91" s="4"/>
      <c r="D91" s="11" t="str">
        <f t="shared" si="3"/>
        <v xml:space="preserve"> .</v>
      </c>
      <c r="E91" s="4"/>
      <c r="H91" s="4"/>
      <c r="I91" s="4"/>
    </row>
    <row r="92" spans="1:9" x14ac:dyDescent="0.25">
      <c r="A92">
        <v>91</v>
      </c>
      <c r="B92" s="5"/>
      <c r="C92" s="5"/>
      <c r="D92" s="11" t="str">
        <f t="shared" ref="D92:D125" si="4">B92&amp;" "&amp;LEFT(C92,2)&amp;"."</f>
        <v xml:space="preserve"> .</v>
      </c>
      <c r="E92" s="5"/>
      <c r="H92" s="5"/>
      <c r="I92" s="5"/>
    </row>
    <row r="93" spans="1:9" x14ac:dyDescent="0.25">
      <c r="A93">
        <v>92</v>
      </c>
      <c r="B93" s="5"/>
      <c r="C93" s="5"/>
      <c r="D93" s="11" t="str">
        <f t="shared" si="4"/>
        <v xml:space="preserve"> .</v>
      </c>
      <c r="E93" s="5"/>
      <c r="H93" s="5"/>
      <c r="I93" s="5"/>
    </row>
    <row r="94" spans="1:9" x14ac:dyDescent="0.25">
      <c r="A94">
        <v>93</v>
      </c>
      <c r="B94" s="5"/>
      <c r="C94" s="5"/>
      <c r="D94" s="11" t="str">
        <f t="shared" si="4"/>
        <v xml:space="preserve"> .</v>
      </c>
      <c r="E94" s="5"/>
      <c r="H94" s="5"/>
      <c r="I94" s="5"/>
    </row>
    <row r="95" spans="1:9" x14ac:dyDescent="0.25">
      <c r="A95">
        <v>94</v>
      </c>
      <c r="B95" s="5"/>
      <c r="C95" s="5"/>
      <c r="D95" s="11" t="str">
        <f t="shared" si="4"/>
        <v xml:space="preserve"> .</v>
      </c>
      <c r="E95" s="5"/>
      <c r="H95" s="5"/>
      <c r="I95" s="5"/>
    </row>
    <row r="96" spans="1:9" x14ac:dyDescent="0.25">
      <c r="A96">
        <v>95</v>
      </c>
      <c r="B96" s="5"/>
      <c r="C96" s="5"/>
      <c r="D96" s="11" t="str">
        <f t="shared" si="4"/>
        <v xml:space="preserve"> .</v>
      </c>
      <c r="E96" s="5"/>
      <c r="H96" s="5"/>
      <c r="I96" s="5"/>
    </row>
    <row r="97" spans="1:9" x14ac:dyDescent="0.25">
      <c r="A97">
        <v>96</v>
      </c>
      <c r="B97" s="5"/>
      <c r="C97" s="5"/>
      <c r="D97" s="11" t="str">
        <f t="shared" si="4"/>
        <v xml:space="preserve"> .</v>
      </c>
      <c r="E97" s="5"/>
      <c r="H97" s="5"/>
      <c r="I97" s="5"/>
    </row>
    <row r="98" spans="1:9" x14ac:dyDescent="0.25">
      <c r="A98">
        <v>97</v>
      </c>
      <c r="B98" s="5"/>
      <c r="C98" s="5"/>
      <c r="D98" s="11" t="str">
        <f t="shared" si="4"/>
        <v xml:space="preserve"> .</v>
      </c>
      <c r="E98" s="5"/>
      <c r="H98" s="5"/>
      <c r="I98" s="5"/>
    </row>
    <row r="99" spans="1:9" x14ac:dyDescent="0.25">
      <c r="A99">
        <v>98</v>
      </c>
      <c r="B99" s="5"/>
      <c r="C99" s="5"/>
      <c r="D99" s="11" t="str">
        <f t="shared" si="4"/>
        <v xml:space="preserve"> .</v>
      </c>
      <c r="E99" s="5"/>
      <c r="H99" s="5"/>
      <c r="I99" s="5"/>
    </row>
    <row r="100" spans="1:9" x14ac:dyDescent="0.25">
      <c r="A100">
        <v>99</v>
      </c>
      <c r="B100" s="5"/>
      <c r="C100" s="5"/>
      <c r="D100" s="11" t="str">
        <f t="shared" si="4"/>
        <v xml:space="preserve"> .</v>
      </c>
      <c r="E100" s="5"/>
      <c r="H100" s="5"/>
      <c r="I100" s="5"/>
    </row>
    <row r="101" spans="1:9" x14ac:dyDescent="0.25">
      <c r="A101">
        <v>100</v>
      </c>
      <c r="B101" s="5"/>
      <c r="C101" s="5"/>
      <c r="D101" s="11" t="str">
        <f t="shared" si="4"/>
        <v xml:space="preserve"> .</v>
      </c>
      <c r="E101" s="5"/>
      <c r="H101" s="5"/>
      <c r="I101" s="5"/>
    </row>
    <row r="102" spans="1:9" x14ac:dyDescent="0.25">
      <c r="A102">
        <v>101</v>
      </c>
      <c r="B102" s="10"/>
      <c r="C102" s="10"/>
      <c r="D102" s="11" t="str">
        <f t="shared" si="4"/>
        <v xml:space="preserve"> .</v>
      </c>
      <c r="H102" s="10"/>
      <c r="I102" s="10"/>
    </row>
    <row r="103" spans="1:9" x14ac:dyDescent="0.25">
      <c r="A103">
        <v>102</v>
      </c>
      <c r="B103" s="10"/>
      <c r="C103" s="10"/>
      <c r="D103" s="11" t="str">
        <f t="shared" si="4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11" t="str">
        <f t="shared" si="4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11" t="str">
        <f t="shared" si="4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11" t="str">
        <f t="shared" si="4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11" t="str">
        <f t="shared" si="4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11" t="str">
        <f t="shared" si="4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11" t="str">
        <f t="shared" si="4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11" t="str">
        <f t="shared" si="4"/>
        <v xml:space="preserve"> .</v>
      </c>
      <c r="H110" s="10"/>
      <c r="I110" s="10"/>
    </row>
    <row r="111" spans="1:9" x14ac:dyDescent="0.25">
      <c r="A111">
        <v>110</v>
      </c>
      <c r="B111" s="10"/>
      <c r="C111" s="10"/>
      <c r="D111" s="11" t="str">
        <f t="shared" si="4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11" t="str">
        <f t="shared" si="4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11" t="str">
        <f t="shared" si="4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11" t="str">
        <f t="shared" si="4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11" t="str">
        <f t="shared" si="4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11" t="str">
        <f t="shared" si="4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11" t="str">
        <f t="shared" si="4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11" t="str">
        <f t="shared" si="4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11" t="str">
        <f t="shared" si="4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11" t="str">
        <f t="shared" si="4"/>
        <v xml:space="preserve"> .</v>
      </c>
      <c r="H120" s="5"/>
      <c r="I120" s="5"/>
    </row>
    <row r="121" spans="1:9" x14ac:dyDescent="0.25">
      <c r="A121">
        <v>120</v>
      </c>
      <c r="B121" s="5"/>
      <c r="C121" s="5"/>
      <c r="D121" s="11" t="str">
        <f t="shared" si="4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11" t="str">
        <f t="shared" si="4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11" t="str">
        <f t="shared" si="4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11" t="str">
        <f t="shared" si="4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11" t="str">
        <f t="shared" si="4"/>
        <v xml:space="preserve"> .</v>
      </c>
      <c r="H125" s="4"/>
      <c r="I125" s="4"/>
    </row>
    <row r="126" spans="1:9" x14ac:dyDescent="0.25">
      <c r="A126">
        <v>125</v>
      </c>
      <c r="B126" s="4"/>
      <c r="C126" s="4"/>
      <c r="D126" s="4"/>
      <c r="H126" s="4"/>
      <c r="I126" s="4"/>
    </row>
    <row r="127" spans="1:9" x14ac:dyDescent="0.25">
      <c r="A127">
        <v>126</v>
      </c>
      <c r="B127" s="4"/>
      <c r="C127" s="4"/>
      <c r="D127" s="4"/>
      <c r="H127" s="4"/>
      <c r="I127" s="4"/>
    </row>
    <row r="128" spans="1:9" x14ac:dyDescent="0.25">
      <c r="A128">
        <v>127</v>
      </c>
      <c r="B128" s="4"/>
      <c r="C128" s="4"/>
      <c r="D128" s="4"/>
      <c r="H128" s="4"/>
      <c r="I128" s="4"/>
    </row>
    <row r="129" spans="1:9" x14ac:dyDescent="0.25">
      <c r="A129">
        <v>128</v>
      </c>
      <c r="B129" s="4"/>
      <c r="C129" s="4"/>
      <c r="D129" s="4"/>
      <c r="H129" s="4"/>
      <c r="I129" s="4"/>
    </row>
    <row r="130" spans="1:9" x14ac:dyDescent="0.25">
      <c r="A130">
        <v>129</v>
      </c>
      <c r="B130" s="4"/>
      <c r="C130" s="4"/>
      <c r="D130" s="4"/>
      <c r="H130" s="4"/>
      <c r="I130" s="4"/>
    </row>
    <row r="131" spans="1:9" x14ac:dyDescent="0.25">
      <c r="A131">
        <v>130</v>
      </c>
      <c r="B131" s="4"/>
      <c r="C131" s="4"/>
      <c r="D131" s="4"/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1" sqref="B1:B1048576"/>
    </sheetView>
  </sheetViews>
  <sheetFormatPr defaultRowHeight="15" x14ac:dyDescent="0.25"/>
  <cols>
    <col min="2" max="2" width="20" customWidth="1"/>
  </cols>
  <sheetData>
    <row r="1" spans="1:2" x14ac:dyDescent="0.25">
      <c r="A1" t="s">
        <v>6</v>
      </c>
      <c r="B1" t="s">
        <v>7</v>
      </c>
    </row>
    <row r="2" spans="1:2" x14ac:dyDescent="0.25">
      <c r="A2">
        <v>1</v>
      </c>
      <c r="B2" t="s">
        <v>113</v>
      </c>
    </row>
    <row r="3" spans="1:2" x14ac:dyDescent="0.25">
      <c r="A3">
        <v>2</v>
      </c>
      <c r="B3" s="4" t="s">
        <v>10</v>
      </c>
    </row>
    <row r="4" spans="1:2" x14ac:dyDescent="0.25">
      <c r="A4">
        <v>3</v>
      </c>
      <c r="B4" s="5" t="s">
        <v>21</v>
      </c>
    </row>
    <row r="5" spans="1:2" x14ac:dyDescent="0.25">
      <c r="A5">
        <v>4</v>
      </c>
      <c r="B5" s="4" t="s">
        <v>13</v>
      </c>
    </row>
    <row r="6" spans="1:2" x14ac:dyDescent="0.25">
      <c r="A6">
        <v>5</v>
      </c>
      <c r="B6" s="5" t="s">
        <v>18</v>
      </c>
    </row>
    <row r="7" spans="1:2" x14ac:dyDescent="0.25">
      <c r="A7">
        <v>6</v>
      </c>
      <c r="B7" s="4" t="s">
        <v>11</v>
      </c>
    </row>
    <row r="8" spans="1:2" x14ac:dyDescent="0.25">
      <c r="A8">
        <v>7</v>
      </c>
      <c r="B8" s="5" t="s">
        <v>12</v>
      </c>
    </row>
    <row r="9" spans="1:2" x14ac:dyDescent="0.25">
      <c r="A9">
        <v>8</v>
      </c>
      <c r="B9" s="6" t="s">
        <v>19</v>
      </c>
    </row>
    <row r="10" spans="1:2" x14ac:dyDescent="0.25">
      <c r="A10">
        <v>9</v>
      </c>
      <c r="B10" s="5" t="s">
        <v>66</v>
      </c>
    </row>
    <row r="11" spans="1:2" x14ac:dyDescent="0.25">
      <c r="A11">
        <v>10</v>
      </c>
      <c r="B11" s="5" t="s">
        <v>112</v>
      </c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Sanja</cp:lastModifiedBy>
  <cp:lastPrinted>2012-06-27T17:34:16Z</cp:lastPrinted>
  <dcterms:created xsi:type="dcterms:W3CDTF">2009-11-23T21:32:10Z</dcterms:created>
  <dcterms:modified xsi:type="dcterms:W3CDTF">2012-12-13T19:32:20Z</dcterms:modified>
</cp:coreProperties>
</file>