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5725"/>
</workbook>
</file>

<file path=xl/calcChain.xml><?xml version="1.0" encoding="utf-8"?>
<calcChain xmlns="http://schemas.openxmlformats.org/spreadsheetml/2006/main">
  <c r="D55" i="2"/>
  <c r="D53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4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E6" i="14" l="1"/>
  <c r="D6"/>
  <c r="U1"/>
  <c r="E7"/>
  <c r="D102" i="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E3" i="14"/>
  <c r="D2"/>
  <c r="E2"/>
  <c r="D3"/>
  <c r="P3"/>
  <c r="Q3"/>
  <c r="R3"/>
  <c r="S3"/>
  <c r="D4"/>
  <c r="E4"/>
  <c r="P4"/>
  <c r="Q4"/>
  <c r="R4"/>
  <c r="S4"/>
  <c r="D5"/>
  <c r="E5"/>
  <c r="P5"/>
  <c r="Q5"/>
  <c r="R5"/>
  <c r="S5"/>
  <c r="P6"/>
  <c r="Q6"/>
  <c r="R6"/>
  <c r="S6"/>
  <c r="D7"/>
  <c r="P7"/>
  <c r="Q7"/>
  <c r="R7"/>
  <c r="S7"/>
  <c r="D8"/>
  <c r="E8"/>
  <c r="P8"/>
  <c r="Q8"/>
  <c r="R8"/>
  <c r="S8"/>
  <c r="D9"/>
  <c r="E9"/>
  <c r="P9"/>
  <c r="Q9"/>
  <c r="R9"/>
  <c r="S9"/>
  <c r="D10"/>
  <c r="E10"/>
  <c r="P10"/>
  <c r="Q10"/>
  <c r="R10"/>
  <c r="S10"/>
  <c r="D11"/>
  <c r="E11"/>
  <c r="P11"/>
  <c r="Q11"/>
  <c r="R11"/>
  <c r="S11"/>
  <c r="D12"/>
  <c r="E12"/>
  <c r="P12"/>
  <c r="Q12"/>
  <c r="R12"/>
  <c r="S12"/>
  <c r="P2" l="1"/>
  <c r="Q2"/>
  <c r="T3"/>
  <c r="T4" s="1"/>
  <c r="T5" s="1"/>
  <c r="T6" s="1"/>
  <c r="T7" s="1"/>
  <c r="T8" s="1"/>
  <c r="T9" s="1"/>
  <c r="T10" s="1"/>
  <c r="T11" s="1"/>
  <c r="T12" s="1"/>
  <c r="T2" s="1"/>
  <c r="R2"/>
  <c r="U3"/>
  <c r="U4" s="1"/>
  <c r="U5" s="1"/>
  <c r="U6" s="1"/>
  <c r="U7" s="1"/>
  <c r="U8" s="1"/>
  <c r="U9" s="1"/>
  <c r="U10" s="1"/>
  <c r="U11" s="1"/>
  <c r="U12" s="1"/>
  <c r="U2" s="1"/>
  <c r="S2"/>
</calcChain>
</file>

<file path=xl/sharedStrings.xml><?xml version="1.0" encoding="utf-8"?>
<sst xmlns="http://schemas.openxmlformats.org/spreadsheetml/2006/main" count="347" uniqueCount="196">
  <si>
    <t>1. SET</t>
  </si>
  <si>
    <t>2. SET</t>
  </si>
  <si>
    <t>3. SET</t>
  </si>
  <si>
    <t>4. SET</t>
  </si>
  <si>
    <t>5. SET</t>
  </si>
  <si>
    <t>PAR</t>
  </si>
  <si>
    <t>KOLO:</t>
  </si>
  <si>
    <t>Parovi</t>
  </si>
  <si>
    <t>LUTALICE</t>
  </si>
  <si>
    <t>KLAKAR</t>
  </si>
  <si>
    <t>KOKOLO</t>
  </si>
  <si>
    <t>NATJECANJE :      N O V A  L I G A  " 2 LIGA "</t>
  </si>
  <si>
    <t>BROD PLIN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</si>
  <si>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</si>
  <si>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</si>
  <si>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</si>
  <si>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</si>
  <si>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</si>
  <si>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</si>
  <si>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</si>
  <si>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</si>
  <si>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</si>
  <si>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</si>
  <si>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</si>
  <si>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</si>
  <si>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Franjo</t>
  </si>
  <si>
    <t>Kolar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</si>
  <si>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</si>
  <si>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</si>
  <si>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</si>
  <si>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</si>
  <si>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</si>
  <si>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</si>
  <si>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</si>
  <si>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</si>
  <si>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</si>
  <si>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</si>
  <si>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</si>
  <si>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Relić Mi.</t>
  </si>
  <si>
    <t>Marić Da.</t>
  </si>
  <si>
    <t>Dekanović Sl.</t>
  </si>
  <si>
    <t>Kolar Že.</t>
  </si>
  <si>
    <t>Gačić Da.</t>
  </si>
  <si>
    <t>Tonkić Iv.</t>
  </si>
  <si>
    <t>Tonkić Jo.</t>
  </si>
  <si>
    <t>Krajina</t>
  </si>
  <si>
    <t>Tomislav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</si>
  <si>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</si>
  <si>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</si>
  <si>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</si>
  <si>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</si>
  <si>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</si>
  <si>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</si>
  <si>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</si>
  <si>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</si>
  <si>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</si>
  <si>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</si>
  <si>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</si>
  <si>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</si>
  <si>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</si>
  <si>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</si>
  <si>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</si>
  <si>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</si>
  <si>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</si>
  <si>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>Krznarić</t>
  </si>
  <si>
    <t>Petrak</t>
  </si>
  <si>
    <t xml:space="preserve">Vukovarac </t>
  </si>
  <si>
    <t>Bernard</t>
  </si>
  <si>
    <t>Martić</t>
  </si>
  <si>
    <t>Petrak Zo.</t>
  </si>
  <si>
    <t>Vukovarac  Be.</t>
  </si>
  <si>
    <t>Mirković  Ma.</t>
  </si>
  <si>
    <t>Krznarić Zo.</t>
  </si>
  <si>
    <t>R.B.</t>
  </si>
  <si>
    <t>MOMČAD</t>
  </si>
  <si>
    <t>VRBA</t>
  </si>
  <si>
    <t>Grigić</t>
  </si>
  <si>
    <t>Dalibor</t>
  </si>
  <si>
    <t>Ivica</t>
  </si>
  <si>
    <t>Terzić</t>
  </si>
  <si>
    <t>Luka</t>
  </si>
  <si>
    <t>Ćubel</t>
  </si>
  <si>
    <t>Filip</t>
  </si>
  <si>
    <t xml:space="preserve">Stanić </t>
  </si>
  <si>
    <t xml:space="preserve">Mrva </t>
  </si>
  <si>
    <t xml:space="preserve">Vilenica </t>
  </si>
  <si>
    <t>Duspara</t>
  </si>
  <si>
    <t>Ilija</t>
  </si>
  <si>
    <t>Jurić</t>
  </si>
  <si>
    <t>Miljenko</t>
  </si>
  <si>
    <t>SAVA</t>
  </si>
  <si>
    <t>Grigić Da.</t>
  </si>
  <si>
    <t>Vukovarac  Iv.</t>
  </si>
  <si>
    <t>Terzić Lu.</t>
  </si>
  <si>
    <t>Ćubel Fi.</t>
  </si>
  <si>
    <t>Vukovarac  Fr.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</si>
  <si>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</si>
  <si>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</si>
  <si>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</si>
  <si>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</si>
  <si>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</si>
  <si>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</si>
  <si>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</si>
  <si>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>Mrva  Fr.</t>
  </si>
  <si>
    <t>Vilenica  An.</t>
  </si>
  <si>
    <t xml:space="preserve">Šifre igrača su napravljene po rednim brojevima ekipa </t>
  </si>
  <si>
    <t>Crvena kućica- upišete šifru ekipenpr 1 Kuti,2 Sava i tako redom ovisno tko igra,a ime ekipe se samo upisuje</t>
  </si>
  <si>
    <t>Kolundžić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</si>
  <si>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</si>
  <si>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</si>
  <si>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</si>
  <si>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</si>
  <si>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</si>
  <si>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</si>
  <si>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</si>
  <si>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DUBRAVA</t>
  </si>
  <si>
    <t>BEKRIJE</t>
  </si>
  <si>
    <t>RB</t>
  </si>
  <si>
    <t>Bošnjaković</t>
  </si>
  <si>
    <t>Bošnjaković St.</t>
  </si>
  <si>
    <t>Jurković</t>
  </si>
  <si>
    <t>Jurković Da.</t>
  </si>
  <si>
    <t>Vuleta</t>
  </si>
  <si>
    <t>Vuleta Iv.</t>
  </si>
  <si>
    <t>Ivan ml.</t>
  </si>
  <si>
    <t>Tonček</t>
  </si>
  <si>
    <t>Vuleta Fi.</t>
  </si>
  <si>
    <t>Ćorluka</t>
  </si>
  <si>
    <t>Ćorluka Jo.</t>
  </si>
  <si>
    <t>Bošnjak</t>
  </si>
  <si>
    <t>Petar</t>
  </si>
  <si>
    <t>Bošnjak Pe.</t>
  </si>
  <si>
    <t>Hrnić</t>
  </si>
  <si>
    <t>Toni</t>
  </si>
  <si>
    <t>Hrnić To.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</si>
  <si>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</si>
  <si>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</si>
  <si>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</si>
  <si>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</si>
  <si>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</si>
  <si>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</si>
  <si>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</si>
  <si>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</si>
  <si>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</si>
  <si>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 xml:space="preserve">Knežević </t>
  </si>
  <si>
    <t>Knežević  Iv.</t>
  </si>
  <si>
    <t>Bukvić</t>
  </si>
  <si>
    <t>Darko</t>
  </si>
  <si>
    <t>Brčić</t>
  </si>
  <si>
    <t>Vlado</t>
  </si>
  <si>
    <t>Brčić Vl.</t>
  </si>
  <si>
    <t>Duspara St.</t>
  </si>
  <si>
    <t>Bukvić Jo.</t>
  </si>
  <si>
    <t>Ražek</t>
  </si>
  <si>
    <t>Ražek Vl.</t>
  </si>
  <si>
    <t>Miljević</t>
  </si>
  <si>
    <t>Miljević Da.</t>
  </si>
  <si>
    <t>Ražek Že.</t>
  </si>
  <si>
    <t>Žugaj</t>
  </si>
  <si>
    <t>Zdenko</t>
  </si>
  <si>
    <t>Žugaj Zd.</t>
  </si>
  <si>
    <t>Grgić</t>
  </si>
  <si>
    <t>Grgić Ma.</t>
  </si>
  <si>
    <t>Antonia</t>
  </si>
  <si>
    <t>Čutunić</t>
  </si>
  <si>
    <t>Čutunić Iv.</t>
  </si>
  <si>
    <t xml:space="preserve">Galovac </t>
  </si>
  <si>
    <t>Galovac  To.</t>
  </si>
  <si>
    <t>Kolundžić Iv.</t>
  </si>
  <si>
    <t>Radičević</t>
  </si>
  <si>
    <t>Radičević Ma.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</si>
  <si>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</si>
  <si>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</si>
  <si>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</si>
  <si>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</si>
  <si>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</si>
  <si>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</si>
  <si>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</si>
  <si>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</si>
  <si>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</si>
  <si>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</si>
  <si>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</si>
  <si>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</si>
  <si>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</si>
  <si>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</si>
  <si>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</si>
  <si>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</si>
  <si>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</si>
  <si>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</si>
  <si>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Bukvić Dar.</t>
  </si>
  <si>
    <t>Bukvić Dam.</t>
  </si>
  <si>
    <t>Bošnjak Mario</t>
  </si>
  <si>
    <t>Bošnjak Marijan</t>
  </si>
  <si>
    <t>ĆUBEL F.</t>
  </si>
  <si>
    <t>Vukovarac</t>
  </si>
  <si>
    <t>30.11.2014, Svilaj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</si>
</sst>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 applyProtection="1">
      <alignment horizontal="center"/>
      <protection locked="0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OSH_H~1\AppData\Local\Temp\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B98"/>
  <sheetViews>
    <sheetView tabSelected="1" zoomScale="80" zoomScaleNormal="80" workbookViewId="0">
      <selection activeCell="F9" sqref="F9"/>
    </sheetView>
  </sheetViews>
  <sheetFormatPr defaultRowHeight="1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4" customWidth="1"/>
    <col min="24" max="24" width="16.85546875" style="15" customWidth="1"/>
    <col min="25" max="25" width="4.28515625" style="54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>
      <c r="A1" s="67">
        <v>7</v>
      </c>
      <c r="B1" s="64"/>
      <c r="C1" s="22"/>
      <c r="D1" s="70" t="s">
        <v>11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23" t="s">
        <v>6</v>
      </c>
      <c r="U1" s="24">
        <f>+A1</f>
        <v>7</v>
      </c>
      <c r="W1" s="69" t="s">
        <v>57</v>
      </c>
      <c r="X1" s="69"/>
      <c r="Y1" s="69"/>
      <c r="Z1" s="69"/>
      <c r="AA1"/>
    </row>
    <row r="2" spans="1:28" ht="15" customHeight="1">
      <c r="A2" s="42"/>
      <c r="B2" s="43">
        <v>8</v>
      </c>
      <c r="C2" s="44">
        <v>9</v>
      </c>
      <c r="D2" s="20" t="str">
        <f>VLOOKUP(B2,EKIPA,2)</f>
        <v>SAVA</v>
      </c>
      <c r="E2" s="20" t="str">
        <f>VLOOKUP(C2,EKIPA,2)</f>
        <v>BEKRIJE</v>
      </c>
      <c r="F2" s="71" t="s">
        <v>0</v>
      </c>
      <c r="G2" s="72"/>
      <c r="H2" s="71" t="s">
        <v>1</v>
      </c>
      <c r="I2" s="72"/>
      <c r="J2" s="71" t="s">
        <v>2</v>
      </c>
      <c r="K2" s="72"/>
      <c r="L2" s="71" t="s">
        <v>3</v>
      </c>
      <c r="M2" s="72"/>
      <c r="N2" s="71" t="s">
        <v>4</v>
      </c>
      <c r="O2" s="72"/>
      <c r="P2" s="27">
        <f>SUM(P3:P12)</f>
        <v>307</v>
      </c>
      <c r="Q2" s="28">
        <f>SUM(Q3:Q12)</f>
        <v>342</v>
      </c>
      <c r="R2" s="31">
        <f>SUM(R3:R12)</f>
        <v>15</v>
      </c>
      <c r="S2" s="32">
        <f>SUM(S3:S12)</f>
        <v>20</v>
      </c>
      <c r="T2" s="35">
        <f>T12</f>
        <v>4</v>
      </c>
      <c r="U2" s="36">
        <f>U12</f>
        <v>6</v>
      </c>
      <c r="W2" s="62">
        <v>1</v>
      </c>
      <c r="X2" s="57" t="s">
        <v>119</v>
      </c>
      <c r="Y2" s="61">
        <v>61</v>
      </c>
      <c r="Z2" s="45" t="s">
        <v>97</v>
      </c>
    </row>
    <row r="3" spans="1:28" ht="15" customHeight="1">
      <c r="A3" s="21"/>
      <c r="B3" s="46">
        <v>84</v>
      </c>
      <c r="C3" s="46">
        <v>93</v>
      </c>
      <c r="D3" s="8" t="str">
        <f>IF(B3=0,"A","A  "&amp;VLOOKUP(B3,IGRACI,2)&amp;" "&amp;VLOOKUP(B3,IGRACI,3))</f>
        <v>A  Grigić Dalibor</v>
      </c>
      <c r="E3" s="8" t="str">
        <f>IF(C3=0,"X","X  "&amp;VLOOKUP(C3,IGRACI,2)&amp;" "&amp;VLOOKUP(C3,IGRACI,3))</f>
        <v>X  Busija  Renato</v>
      </c>
      <c r="F3" s="26">
        <v>3</v>
      </c>
      <c r="G3" s="26">
        <v>11</v>
      </c>
      <c r="H3" s="26">
        <v>3</v>
      </c>
      <c r="I3" s="26">
        <v>11</v>
      </c>
      <c r="J3" s="26">
        <v>9</v>
      </c>
      <c r="K3" s="26">
        <v>11</v>
      </c>
      <c r="L3" s="26"/>
      <c r="M3" s="26"/>
      <c r="N3" s="26"/>
      <c r="O3" s="26"/>
      <c r="P3" s="29">
        <f>F3+H3+J3+L3+N3</f>
        <v>15</v>
      </c>
      <c r="Q3" s="30">
        <f>G3+I3+K3+M3+O3</f>
        <v>33</v>
      </c>
      <c r="R3" s="33">
        <f t="shared" ref="R3:R9" si="0">IF(F3=G3,0,IF(F3&gt;G3,1,0))+IF(H3=I3,0,IF(H3&gt;I3,1,0))+IF(J3=K3,0,IF(J3&gt;K3,1,0))+IF(L3=M3,0,IF(L3&gt;M3,1,0))+IF(N3=O3,0,IF(N3&gt;O3,1,0))</f>
        <v>0</v>
      </c>
      <c r="S3" s="34">
        <f t="shared" ref="S3:S9" si="1">IF(F3=G3,0,IF(F3&gt;G3,0,1))+IF(H3=I3,0,IF(H3&gt;I3,0,1))+IF(J3=K3,0,IF(J3&gt;K3,0,1))+IF(L3=M3,0,IF(L3&gt;M3,0,1))+IF(N3=O3,0,IF(N3&gt;O3,0,1))</f>
        <v>3</v>
      </c>
      <c r="T3" s="37">
        <f>IF(R3=S3,0,IF(R3&gt;S3,1,0))</f>
        <v>0</v>
      </c>
      <c r="U3" s="38">
        <f>IF(R3=S3,0,IF(R3&gt;S3,0,1))</f>
        <v>1</v>
      </c>
      <c r="W3" s="62">
        <v>2</v>
      </c>
      <c r="X3" s="57" t="s">
        <v>39</v>
      </c>
      <c r="Y3" s="61">
        <v>62</v>
      </c>
      <c r="Z3" s="45" t="s">
        <v>98</v>
      </c>
    </row>
    <row r="4" spans="1:28" ht="15" customHeight="1">
      <c r="A4" s="21"/>
      <c r="B4" s="46">
        <v>81</v>
      </c>
      <c r="C4" s="46">
        <v>92</v>
      </c>
      <c r="D4" s="8" t="str">
        <f>IF(B4=0,"B","B  "&amp;VLOOKUP(B4,IGRACI,2)&amp;" "&amp;VLOOKUP(B4,IGRACI,3))</f>
        <v>B  Vukovarac  Bernard</v>
      </c>
      <c r="E4" s="8" t="str">
        <f>IF(C4=0,"Y","Y  "&amp;VLOOKUP(C4,IGRACI,2)&amp;" "&amp;VLOOKUP(C4,IGRACI,3))</f>
        <v>Y  Ćelebija Ante</v>
      </c>
      <c r="F4" s="26">
        <v>11</v>
      </c>
      <c r="G4" s="26">
        <v>8</v>
      </c>
      <c r="H4" s="26">
        <v>11</v>
      </c>
      <c r="I4" s="26">
        <v>3</v>
      </c>
      <c r="J4" s="26">
        <v>11</v>
      </c>
      <c r="K4" s="26">
        <v>4</v>
      </c>
      <c r="L4" s="26"/>
      <c r="M4" s="26"/>
      <c r="N4" s="26"/>
      <c r="O4" s="26"/>
      <c r="P4" s="29">
        <f t="shared" ref="P4:P9" si="2">F4+H4+J4+L4+N4</f>
        <v>33</v>
      </c>
      <c r="Q4" s="30">
        <f t="shared" ref="Q4:Q9" si="3">G4+I4+K4+M4+O4</f>
        <v>15</v>
      </c>
      <c r="R4" s="33">
        <f t="shared" si="0"/>
        <v>3</v>
      </c>
      <c r="S4" s="34">
        <f t="shared" si="1"/>
        <v>0</v>
      </c>
      <c r="T4" s="37">
        <f t="shared" ref="T4:T9" si="4">IF(R4=S4,0,IF(R4&gt;S4,1,0))+T3</f>
        <v>1</v>
      </c>
      <c r="U4" s="38">
        <f t="shared" ref="U4:U9" si="5">IF(R4=S4,0,IF(R4&gt;S4,0,1))+U3</f>
        <v>1</v>
      </c>
      <c r="W4" s="62">
        <v>3</v>
      </c>
      <c r="X4" s="57" t="s">
        <v>38</v>
      </c>
      <c r="Y4" s="61">
        <v>63</v>
      </c>
      <c r="Z4" s="45" t="s">
        <v>99</v>
      </c>
    </row>
    <row r="5" spans="1:28" ht="15" customHeight="1">
      <c r="A5" s="41">
        <v>81</v>
      </c>
      <c r="B5" s="46">
        <v>87</v>
      </c>
      <c r="C5" s="46">
        <v>91</v>
      </c>
      <c r="D5" s="9" t="str">
        <f>IF(B5=0,"C","C  "&amp;VLOOKUP(B5,IGRACI,2)&amp;" "&amp;VLOOKUP(B5,IGRACI,3))</f>
        <v>C  Galovac  Tomislav</v>
      </c>
      <c r="E5" s="8" t="str">
        <f>IF(C5=0,"Z","Z  "&amp;VLOOKUP(C5,IGRACI,2)&amp;" "&amp;VLOOKUP(C5,IGRACI,3))</f>
        <v>Z  Marinović Zdravko</v>
      </c>
      <c r="F5" s="26">
        <v>9</v>
      </c>
      <c r="G5" s="26">
        <v>11</v>
      </c>
      <c r="H5" s="26">
        <v>12</v>
      </c>
      <c r="I5" s="26">
        <v>14</v>
      </c>
      <c r="J5" s="26">
        <v>12</v>
      </c>
      <c r="K5" s="26">
        <v>14</v>
      </c>
      <c r="L5" s="26"/>
      <c r="M5" s="26"/>
      <c r="N5" s="26"/>
      <c r="O5" s="26"/>
      <c r="P5" s="29">
        <f t="shared" si="2"/>
        <v>33</v>
      </c>
      <c r="Q5" s="30">
        <f t="shared" si="3"/>
        <v>39</v>
      </c>
      <c r="R5" s="33">
        <f t="shared" si="0"/>
        <v>0</v>
      </c>
      <c r="S5" s="34">
        <f t="shared" si="1"/>
        <v>3</v>
      </c>
      <c r="T5" s="37">
        <f>IF(R5=S5,0,IF(R5&gt;S5,1,0))+T4</f>
        <v>1</v>
      </c>
      <c r="U5" s="38">
        <f>IF(R5=S5,0,IF(R5&gt;S5,0,1))+U4</f>
        <v>2</v>
      </c>
      <c r="W5" s="62">
        <v>4</v>
      </c>
      <c r="X5" s="57" t="s">
        <v>72</v>
      </c>
      <c r="Y5" s="61">
        <v>64</v>
      </c>
      <c r="Z5" s="45" t="s">
        <v>63</v>
      </c>
    </row>
    <row r="6" spans="1:28" ht="15" customHeight="1">
      <c r="A6" s="41">
        <v>88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Vukovarac  Be./Ćubel Fi.</v>
      </c>
      <c r="E6" s="13" t="str">
        <f>VLOOKUP(A7,IGRACI,2)&amp;" "&amp;LEFT(VLOOKUP(A7,IGRACI,3),2)&amp;"./"&amp;VLOOKUP(A8,IGRACI,2)&amp;" "&amp;LEFT(VLOOKUP(A8,IGRACI,3),2)&amp;"."</f>
        <v>Marinović Zd./Busija  Re.</v>
      </c>
      <c r="F6" s="26">
        <v>3</v>
      </c>
      <c r="G6" s="26">
        <v>11</v>
      </c>
      <c r="H6" s="26">
        <v>10</v>
      </c>
      <c r="I6" s="26">
        <v>12</v>
      </c>
      <c r="J6" s="26">
        <v>11</v>
      </c>
      <c r="K6" s="26">
        <v>4</v>
      </c>
      <c r="L6" s="26">
        <v>6</v>
      </c>
      <c r="M6" s="26">
        <v>11</v>
      </c>
      <c r="N6" s="26"/>
      <c r="O6" s="26"/>
      <c r="P6" s="29">
        <f t="shared" si="2"/>
        <v>30</v>
      </c>
      <c r="Q6" s="30">
        <f t="shared" si="3"/>
        <v>38</v>
      </c>
      <c r="R6" s="33">
        <f t="shared" si="0"/>
        <v>1</v>
      </c>
      <c r="S6" s="34">
        <f t="shared" si="1"/>
        <v>3</v>
      </c>
      <c r="T6" s="37">
        <f>IF(R6=S6,0,IF(R6&gt;S6,1,0))+T5</f>
        <v>1</v>
      </c>
      <c r="U6" s="38">
        <f>IF(R6=S6,0,IF(R6&gt;S6,0,1))+U5</f>
        <v>3</v>
      </c>
      <c r="W6" s="62">
        <v>5</v>
      </c>
      <c r="X6" s="57" t="s">
        <v>121</v>
      </c>
      <c r="Y6" s="61">
        <v>65</v>
      </c>
      <c r="Z6" s="45" t="s">
        <v>42</v>
      </c>
    </row>
    <row r="7" spans="1:28" ht="15" customHeight="1">
      <c r="A7" s="47">
        <v>91</v>
      </c>
      <c r="B7" s="46">
        <v>81</v>
      </c>
      <c r="C7" s="46">
        <v>93</v>
      </c>
      <c r="D7" s="8" t="str">
        <f>IF(B7=0,"B","B  "&amp;VLOOKUP(B7,IGRACI,2)&amp;" "&amp;VLOOKUP(B7,IGRACI,3))</f>
        <v>B  Vukovarac  Bernard</v>
      </c>
      <c r="E7" s="8" t="str">
        <f>IF(C7=0,"X","X  "&amp;VLOOKUP(C7,IGRACI,2)&amp;" "&amp;VLOOKUP(C7,IGRACI,3))</f>
        <v>X  Busija  Renato</v>
      </c>
      <c r="F7" s="26">
        <v>11</v>
      </c>
      <c r="G7" s="26">
        <v>7</v>
      </c>
      <c r="H7" s="26">
        <v>11</v>
      </c>
      <c r="I7" s="26">
        <v>8</v>
      </c>
      <c r="J7" s="26">
        <v>11</v>
      </c>
      <c r="K7" s="26">
        <v>5</v>
      </c>
      <c r="L7" s="26"/>
      <c r="M7" s="26"/>
      <c r="N7" s="26"/>
      <c r="O7" s="26"/>
      <c r="P7" s="29">
        <f t="shared" si="2"/>
        <v>33</v>
      </c>
      <c r="Q7" s="30">
        <f t="shared" si="3"/>
        <v>20</v>
      </c>
      <c r="R7" s="33">
        <f t="shared" si="0"/>
        <v>3</v>
      </c>
      <c r="S7" s="34">
        <f t="shared" si="1"/>
        <v>0</v>
      </c>
      <c r="T7" s="37">
        <f t="shared" si="4"/>
        <v>2</v>
      </c>
      <c r="U7" s="38">
        <f t="shared" si="5"/>
        <v>3</v>
      </c>
      <c r="W7" s="61">
        <v>21</v>
      </c>
      <c r="X7" s="55" t="s">
        <v>123</v>
      </c>
      <c r="Y7" s="62">
        <v>71</v>
      </c>
      <c r="Z7" s="57" t="s">
        <v>40</v>
      </c>
    </row>
    <row r="8" spans="1:28" ht="15" customHeight="1">
      <c r="A8" s="47">
        <v>93</v>
      </c>
      <c r="B8" s="46">
        <v>84</v>
      </c>
      <c r="C8" s="46">
        <v>91</v>
      </c>
      <c r="D8" s="8" t="str">
        <f>IF(B8=0,"A","A  "&amp;VLOOKUP(B8,IGRACI,2)&amp;" "&amp;VLOOKUP(B8,IGRACI,3))</f>
        <v>A  Grigić Dalibor</v>
      </c>
      <c r="E8" s="8" t="str">
        <f>IF(C8=0,"Z","Z  "&amp;VLOOKUP(C8,IGRACI,2)&amp;" "&amp;VLOOKUP(C8,IGRACI,3))</f>
        <v>Z  Marinović Zdravko</v>
      </c>
      <c r="F8" s="26">
        <v>8</v>
      </c>
      <c r="G8" s="26">
        <v>11</v>
      </c>
      <c r="H8" s="26">
        <v>2</v>
      </c>
      <c r="I8" s="26">
        <v>11</v>
      </c>
      <c r="J8" s="26">
        <v>5</v>
      </c>
      <c r="K8" s="26">
        <v>11</v>
      </c>
      <c r="L8" s="26"/>
      <c r="M8" s="26"/>
      <c r="N8" s="26"/>
      <c r="O8" s="26"/>
      <c r="P8" s="29">
        <f t="shared" si="2"/>
        <v>15</v>
      </c>
      <c r="Q8" s="30">
        <f t="shared" si="3"/>
        <v>33</v>
      </c>
      <c r="R8" s="33">
        <f t="shared" si="0"/>
        <v>0</v>
      </c>
      <c r="S8" s="34">
        <f t="shared" si="1"/>
        <v>3</v>
      </c>
      <c r="T8" s="37">
        <f t="shared" si="4"/>
        <v>2</v>
      </c>
      <c r="U8" s="38">
        <f t="shared" si="5"/>
        <v>4</v>
      </c>
      <c r="W8" s="61">
        <v>22</v>
      </c>
      <c r="X8" s="55" t="s">
        <v>100</v>
      </c>
      <c r="Y8" s="62">
        <v>72</v>
      </c>
      <c r="Z8" s="57" t="s">
        <v>103</v>
      </c>
    </row>
    <row r="9" spans="1:28" ht="15" customHeight="1">
      <c r="A9" s="21"/>
      <c r="B9" s="46">
        <v>87</v>
      </c>
      <c r="C9" s="46">
        <v>92</v>
      </c>
      <c r="D9" s="8" t="str">
        <f>IF(B9=0,"C","C  "&amp;VLOOKUP(B9,IGRACI,2)&amp;" "&amp;VLOOKUP(B9,IGRACI,3))</f>
        <v>C  Galovac  Tomislav</v>
      </c>
      <c r="E9" s="8" t="str">
        <f>IF(C9=0,"Y","Y  "&amp;VLOOKUP(C9,IGRACI,2)&amp;" "&amp;VLOOKUP(C9,IGRACI,3))</f>
        <v>Y  Ćelebija Ante</v>
      </c>
      <c r="F9" s="26">
        <v>11</v>
      </c>
      <c r="G9" s="26">
        <v>9</v>
      </c>
      <c r="H9" s="26">
        <v>11</v>
      </c>
      <c r="I9" s="26">
        <v>13</v>
      </c>
      <c r="J9" s="26">
        <v>8</v>
      </c>
      <c r="K9" s="26">
        <v>11</v>
      </c>
      <c r="L9" s="26">
        <v>11</v>
      </c>
      <c r="M9" s="26">
        <v>9</v>
      </c>
      <c r="N9" s="26">
        <v>6</v>
      </c>
      <c r="O9" s="26">
        <v>11</v>
      </c>
      <c r="P9" s="29">
        <f t="shared" si="2"/>
        <v>47</v>
      </c>
      <c r="Q9" s="30">
        <f t="shared" si="3"/>
        <v>53</v>
      </c>
      <c r="R9" s="33">
        <f t="shared" si="0"/>
        <v>2</v>
      </c>
      <c r="S9" s="34">
        <f t="shared" si="1"/>
        <v>3</v>
      </c>
      <c r="T9" s="37">
        <f t="shared" si="4"/>
        <v>2</v>
      </c>
      <c r="U9" s="38">
        <f t="shared" si="5"/>
        <v>5</v>
      </c>
      <c r="W9" s="61">
        <v>23</v>
      </c>
      <c r="X9" s="55" t="s">
        <v>123</v>
      </c>
      <c r="Y9" s="62">
        <v>73</v>
      </c>
      <c r="Z9" s="57" t="s">
        <v>69</v>
      </c>
    </row>
    <row r="10" spans="1:28" ht="15" customHeight="1">
      <c r="A10" s="21"/>
      <c r="B10" s="46">
        <v>81</v>
      </c>
      <c r="C10" s="46">
        <v>91</v>
      </c>
      <c r="D10" s="8" t="str">
        <f>IF(B10=0,"B","B  "&amp;VLOOKUP(B10,IGRACI,2)&amp;" "&amp;VLOOKUP(B10,IGRACI,3))</f>
        <v>B  Vukovarac  Bernard</v>
      </c>
      <c r="E10" s="8" t="str">
        <f>IF(C10=0,"Z","Z  "&amp;VLOOKUP(C10,IGRACI,2)&amp;" "&amp;VLOOKUP(C10,IGRACI,3))</f>
        <v>Z  Marinović Zdravko</v>
      </c>
      <c r="F10" s="26">
        <v>11</v>
      </c>
      <c r="G10" s="26">
        <v>5</v>
      </c>
      <c r="H10" s="26">
        <v>11</v>
      </c>
      <c r="I10" s="26">
        <v>8</v>
      </c>
      <c r="J10" s="26">
        <v>11</v>
      </c>
      <c r="K10" s="26">
        <v>9</v>
      </c>
      <c r="L10" s="26"/>
      <c r="M10" s="26"/>
      <c r="N10" s="26"/>
      <c r="O10" s="26"/>
      <c r="P10" s="29">
        <f t="shared" ref="P10:Q12" si="6">F10+H10+J10+L10+N10</f>
        <v>33</v>
      </c>
      <c r="Q10" s="30">
        <f t="shared" si="6"/>
        <v>22</v>
      </c>
      <c r="R10" s="33">
        <f>IF(F10=G10,0,IF(F10&gt;G10,1,0))+IF(H10=I10,0,IF(H10&gt;I10,1,0))+IF(J10=K10,0,IF(J10&gt;K10,1,0))+IF(L10=M10,0,IF(L10&gt;M10,1,0))+IF(N10=O10,0,IF(N10&gt;O10,1,0))</f>
        <v>3</v>
      </c>
      <c r="S10" s="34">
        <f>IF(F10=G10,0,IF(F10&gt;G10,0,1))+IF(H10=I10,0,IF(H10&gt;I10,0,1))+IF(J10=K10,0,IF(J10&gt;K10,0,1))+IF(L10=M10,0,IF(L10&gt;M10,0,1))+IF(N10=O10,0,IF(N10&gt;O10,0,1))</f>
        <v>0</v>
      </c>
      <c r="T10" s="37">
        <f>IF(R10=S10,0,IF(R10&gt;S10,1,0))+T9</f>
        <v>3</v>
      </c>
      <c r="U10" s="38">
        <f>IF(R10=S10,0,IF(R10&gt;S10,0,1))+U9</f>
        <v>5</v>
      </c>
      <c r="W10" s="61">
        <v>24</v>
      </c>
      <c r="X10" s="55" t="s">
        <v>101</v>
      </c>
      <c r="Y10" s="62">
        <v>74</v>
      </c>
      <c r="Z10" s="57" t="s">
        <v>41</v>
      </c>
    </row>
    <row r="11" spans="1:28" ht="15" customHeight="1">
      <c r="A11" s="21"/>
      <c r="B11" s="46">
        <v>87</v>
      </c>
      <c r="C11" s="46">
        <v>93</v>
      </c>
      <c r="D11" s="8" t="str">
        <f>IF(B11=0,"C","C  "&amp;VLOOKUP(B11,IGRACI,2)&amp;" "&amp;VLOOKUP(B11,IGRACI,3))</f>
        <v>C  Galovac  Tomislav</v>
      </c>
      <c r="E11" s="8" t="str">
        <f>IF(C11=0,"X","X  "&amp;VLOOKUP(C11,IGRACI,2)&amp;" "&amp;VLOOKUP(C11,IGRACI,3))</f>
        <v>X  Busija  Renato</v>
      </c>
      <c r="F11" s="26">
        <v>7</v>
      </c>
      <c r="G11" s="26">
        <v>11</v>
      </c>
      <c r="H11" s="26">
        <v>6</v>
      </c>
      <c r="I11" s="26">
        <v>11</v>
      </c>
      <c r="J11" s="26">
        <v>3</v>
      </c>
      <c r="K11" s="26">
        <v>11</v>
      </c>
      <c r="L11" s="26"/>
      <c r="M11" s="26"/>
      <c r="N11" s="26"/>
      <c r="O11" s="26"/>
      <c r="P11" s="29">
        <f t="shared" si="6"/>
        <v>16</v>
      </c>
      <c r="Q11" s="30">
        <f t="shared" si="6"/>
        <v>33</v>
      </c>
      <c r="R11" s="33">
        <f>IF(F11=G11,0,IF(F11&gt;G11,1,0))+IF(H11=I11,0,IF(H11&gt;I11,1,0))+IF(J11=K11,0,IF(J11&gt;K11,1,0))+IF(L11=M11,0,IF(L11&gt;M11,1,0))+IF(N11=O11,0,IF(N11&gt;O11,1,0))</f>
        <v>0</v>
      </c>
      <c r="S11" s="34">
        <f>IF(F11=G11,0,IF(F11&gt;G11,0,1))+IF(H11=I11,0,IF(H11&gt;I11,0,1))+IF(J11=K11,0,IF(J11&gt;K11,0,1))+IF(L11=M11,0,IF(L11&gt;M11,0,1))+IF(N11=O11,0,IF(N11&gt;O11,0,1))</f>
        <v>3</v>
      </c>
      <c r="T11" s="37">
        <f>IF(R11=S11,0,IF(R11&gt;S11,1,0))+T10</f>
        <v>3</v>
      </c>
      <c r="U11" s="38">
        <f>IF(R11=S11,0,IF(R11&gt;S11,0,1))+U10</f>
        <v>6</v>
      </c>
      <c r="W11" s="61">
        <v>25</v>
      </c>
      <c r="X11" s="55" t="s">
        <v>102</v>
      </c>
      <c r="Y11" s="62">
        <v>75</v>
      </c>
      <c r="Z11" s="57" t="s">
        <v>47</v>
      </c>
    </row>
    <row r="12" spans="1:28" ht="15" customHeight="1">
      <c r="A12" s="21"/>
      <c r="B12" s="46">
        <v>88</v>
      </c>
      <c r="C12" s="46">
        <v>92</v>
      </c>
      <c r="D12" s="8" t="str">
        <f>IF(B12=0,"A","A  "&amp;VLOOKUP(B12,IGRACI,2)&amp;" "&amp;VLOOKUP(B12,IGRACI,3))</f>
        <v>A  Ćubel Filip</v>
      </c>
      <c r="E12" s="8" t="str">
        <f>IF(C12=0,"Y","Y  "&amp;VLOOKUP(C12,IGRACI,2)&amp;" "&amp;VLOOKUP(C12,IGRACI,3))</f>
        <v>Y  Ćelebija Ante</v>
      </c>
      <c r="F12" s="26">
        <v>11</v>
      </c>
      <c r="G12" s="26">
        <v>13</v>
      </c>
      <c r="H12" s="26">
        <v>3</v>
      </c>
      <c r="I12" s="26">
        <v>11</v>
      </c>
      <c r="J12" s="26">
        <v>13</v>
      </c>
      <c r="K12" s="26">
        <v>11</v>
      </c>
      <c r="L12" s="26">
        <v>11</v>
      </c>
      <c r="M12" s="26">
        <v>9</v>
      </c>
      <c r="N12" s="26">
        <v>14</v>
      </c>
      <c r="O12" s="26">
        <v>12</v>
      </c>
      <c r="P12" s="29">
        <f t="shared" si="6"/>
        <v>52</v>
      </c>
      <c r="Q12" s="30">
        <f t="shared" si="6"/>
        <v>56</v>
      </c>
      <c r="R12" s="33">
        <f>IF(F12=G12,0,IF(F12&gt;G12,1,0))+IF(H12=I12,0,IF(H12&gt;I12,1,0))+IF(J12=K12,0,IF(J12&gt;K12,1,0))+IF(L12=M12,0,IF(L12&gt;M12,1,0))+IF(N12=O12,0,IF(N12&gt;O12,1,0))</f>
        <v>3</v>
      </c>
      <c r="S12" s="34">
        <f>IF(F12=G12,0,IF(F12&gt;G12,0,1))+IF(H12=I12,0,IF(H12&gt;I12,0,1))+IF(J12=K12,0,IF(J12&gt;K12,0,1))+IF(L12=M12,0,IF(L12&gt;M12,0,1))+IF(N12=O12,0,IF(N12&gt;O12,0,1))</f>
        <v>2</v>
      </c>
      <c r="T12" s="37">
        <f>IF(R12=S12,0,IF(R12&gt;S12,1,0))+T11</f>
        <v>4</v>
      </c>
      <c r="U12" s="38">
        <f>IF(R12=S12,0,IF(R12&gt;S12,0,1))+U11</f>
        <v>6</v>
      </c>
      <c r="W12" s="61">
        <v>26</v>
      </c>
      <c r="X12" s="55" t="s">
        <v>112</v>
      </c>
      <c r="Y12" s="62">
        <v>76</v>
      </c>
      <c r="Z12" s="57" t="s">
        <v>162</v>
      </c>
      <c r="AA12"/>
    </row>
    <row r="13" spans="1:28" ht="15" customHeight="1">
      <c r="A13"/>
      <c r="B13"/>
      <c r="C13" s="76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8"/>
      <c r="W13" s="61">
        <v>27</v>
      </c>
      <c r="X13" s="55" t="s">
        <v>126</v>
      </c>
      <c r="Y13" s="62">
        <v>77</v>
      </c>
      <c r="Z13" s="57" t="s">
        <v>104</v>
      </c>
      <c r="AA13"/>
    </row>
    <row r="14" spans="1:28" ht="15" customHeight="1">
      <c r="A14"/>
      <c r="B14"/>
      <c r="C14" s="79" t="s">
        <v>48</v>
      </c>
      <c r="D14" s="80"/>
      <c r="E14" s="81" t="s">
        <v>193</v>
      </c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2"/>
      <c r="W14" s="62">
        <v>31</v>
      </c>
      <c r="X14" s="57" t="s">
        <v>71</v>
      </c>
      <c r="Y14" s="61">
        <v>81</v>
      </c>
      <c r="Z14" s="45" t="s">
        <v>70</v>
      </c>
      <c r="AA14"/>
    </row>
    <row r="15" spans="1:28" ht="15" customHeight="1">
      <c r="A15"/>
      <c r="B15"/>
      <c r="C15" s="79" t="s">
        <v>49</v>
      </c>
      <c r="D15" s="80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2"/>
      <c r="W15" s="62">
        <v>32</v>
      </c>
      <c r="X15" s="57" t="s">
        <v>128</v>
      </c>
      <c r="Y15" s="61">
        <v>82</v>
      </c>
      <c r="Z15" s="45" t="s">
        <v>93</v>
      </c>
      <c r="AA15"/>
      <c r="AB15">
        <v>7</v>
      </c>
    </row>
    <row r="16" spans="1:28" ht="15" customHeight="1">
      <c r="A16"/>
      <c r="B16"/>
      <c r="C16" s="79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0"/>
      <c r="W16" s="62">
        <v>33</v>
      </c>
      <c r="X16" s="57" t="s">
        <v>131</v>
      </c>
      <c r="Y16" s="61">
        <v>83</v>
      </c>
      <c r="Z16" s="45" t="s">
        <v>95</v>
      </c>
      <c r="AA16"/>
    </row>
    <row r="17" spans="1:27" ht="15" customHeight="1">
      <c r="A17"/>
      <c r="B17"/>
      <c r="C17" s="79" t="s">
        <v>50</v>
      </c>
      <c r="D17" s="80"/>
      <c r="E17" s="84" t="s">
        <v>195</v>
      </c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2"/>
      <c r="W17" s="62">
        <v>34</v>
      </c>
      <c r="X17" s="57" t="s">
        <v>134</v>
      </c>
      <c r="Y17" s="61">
        <v>84</v>
      </c>
      <c r="Z17" s="45" t="s">
        <v>91</v>
      </c>
      <c r="AA17"/>
    </row>
    <row r="18" spans="1:27" ht="15" customHeight="1">
      <c r="A18"/>
      <c r="B18"/>
      <c r="C18" s="79" t="s">
        <v>51</v>
      </c>
      <c r="D18" s="80"/>
      <c r="E18" s="81" t="s">
        <v>171</v>
      </c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2"/>
      <c r="W18" s="62">
        <v>35</v>
      </c>
      <c r="X18" s="57" t="s">
        <v>191</v>
      </c>
      <c r="Y18" s="61">
        <v>85</v>
      </c>
      <c r="Z18" s="45" t="s">
        <v>92</v>
      </c>
      <c r="AA18"/>
    </row>
    <row r="19" spans="1:27" ht="15" customHeight="1">
      <c r="A19"/>
      <c r="B19"/>
      <c r="C19" s="79" t="s">
        <v>52</v>
      </c>
      <c r="D19" s="80"/>
      <c r="E19" s="81" t="s">
        <v>194</v>
      </c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2"/>
      <c r="W19" s="62">
        <v>36</v>
      </c>
      <c r="X19" s="57" t="s">
        <v>137</v>
      </c>
      <c r="Y19" s="61">
        <v>86</v>
      </c>
      <c r="Z19" s="45" t="s">
        <v>165</v>
      </c>
      <c r="AA19"/>
    </row>
    <row r="20" spans="1:27" ht="15" customHeight="1">
      <c r="A20"/>
      <c r="B20"/>
      <c r="C20" s="76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8"/>
      <c r="W20" s="62">
        <v>37</v>
      </c>
      <c r="X20" s="57" t="s">
        <v>192</v>
      </c>
      <c r="Y20" s="61">
        <v>87</v>
      </c>
      <c r="Z20" s="45" t="s">
        <v>167</v>
      </c>
      <c r="AA20"/>
    </row>
    <row r="21" spans="1:27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2">
        <v>38</v>
      </c>
      <c r="X21" s="57" t="s">
        <v>140</v>
      </c>
      <c r="Y21" s="61">
        <v>88</v>
      </c>
      <c r="Z21" s="45" t="s">
        <v>94</v>
      </c>
      <c r="AA21"/>
    </row>
    <row r="22" spans="1:27" ht="15" customHeight="1">
      <c r="A22"/>
      <c r="B22"/>
      <c r="C22" s="21" t="s">
        <v>53</v>
      </c>
      <c r="D22" t="s">
        <v>108</v>
      </c>
      <c r="E22" t="s">
        <v>60</v>
      </c>
      <c r="F22"/>
      <c r="G22"/>
      <c r="H22"/>
      <c r="I22"/>
      <c r="J22"/>
      <c r="K22"/>
      <c r="L22"/>
      <c r="M22"/>
      <c r="N22"/>
      <c r="O22"/>
      <c r="P22"/>
      <c r="Q22"/>
      <c r="W22" s="62">
        <v>39</v>
      </c>
      <c r="X22" s="57" t="s">
        <v>143</v>
      </c>
      <c r="Y22" s="61">
        <v>89</v>
      </c>
      <c r="Z22" s="45" t="s">
        <v>168</v>
      </c>
      <c r="AA22"/>
    </row>
    <row r="23" spans="1:27" ht="15" customHeight="1">
      <c r="A23"/>
      <c r="B23"/>
      <c r="C23" s="21" t="s">
        <v>54</v>
      </c>
      <c r="D23" s="75" t="s">
        <v>106</v>
      </c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W23" s="61">
        <v>41</v>
      </c>
      <c r="X23" s="45" t="s">
        <v>96</v>
      </c>
      <c r="Y23" s="61">
        <v>90</v>
      </c>
      <c r="Z23" s="45" t="s">
        <v>170</v>
      </c>
      <c r="AA23"/>
    </row>
    <row r="24" spans="1:27" ht="15" customHeight="1">
      <c r="A24"/>
      <c r="B24"/>
      <c r="C24" s="21">
        <v>3</v>
      </c>
      <c r="D24" s="75" t="s">
        <v>111</v>
      </c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W24" s="61">
        <v>42</v>
      </c>
      <c r="X24" s="45" t="s">
        <v>43</v>
      </c>
      <c r="Y24" s="62">
        <v>91</v>
      </c>
      <c r="Z24" s="57" t="s">
        <v>172</v>
      </c>
      <c r="AA24"/>
    </row>
    <row r="25" spans="1:27" ht="15" customHeight="1">
      <c r="A25"/>
      <c r="B25"/>
      <c r="C25" s="21">
        <v>4</v>
      </c>
      <c r="D25" t="s">
        <v>109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1">
        <v>43</v>
      </c>
      <c r="X25" s="45" t="s">
        <v>44</v>
      </c>
      <c r="Y25" s="62">
        <v>92</v>
      </c>
      <c r="Z25" s="57" t="s">
        <v>175</v>
      </c>
      <c r="AA25"/>
    </row>
    <row r="26" spans="1:27" ht="15" customHeight="1">
      <c r="A26"/>
      <c r="B26"/>
      <c r="C26" s="21">
        <v>5</v>
      </c>
      <c r="D26" t="s">
        <v>110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51</v>
      </c>
      <c r="X26" s="57" t="s">
        <v>145</v>
      </c>
      <c r="Y26" s="62">
        <v>93</v>
      </c>
      <c r="Z26" s="57" t="s">
        <v>177</v>
      </c>
      <c r="AA26"/>
    </row>
    <row r="27" spans="1:27" ht="15" customHeight="1">
      <c r="A27"/>
      <c r="B27"/>
      <c r="C27" s="21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52</v>
      </c>
      <c r="X27" s="57" t="s">
        <v>189</v>
      </c>
      <c r="Y27" s="62">
        <v>94</v>
      </c>
      <c r="Z27" s="57" t="s">
        <v>180</v>
      </c>
      <c r="AA27"/>
    </row>
    <row r="28" spans="1:27" ht="15" customHeight="1">
      <c r="A28"/>
      <c r="B28"/>
      <c r="C28" s="21" t="s">
        <v>58</v>
      </c>
      <c r="D28" t="s">
        <v>105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53</v>
      </c>
      <c r="X28" s="57" t="s">
        <v>150</v>
      </c>
      <c r="Y28" s="62">
        <v>95</v>
      </c>
      <c r="Z28" s="57" t="s">
        <v>182</v>
      </c>
      <c r="AA28"/>
    </row>
    <row r="29" spans="1:27" ht="15" customHeight="1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54</v>
      </c>
      <c r="X29" s="57" t="s">
        <v>190</v>
      </c>
      <c r="Y29" s="62">
        <v>96</v>
      </c>
      <c r="Z29" s="57" t="s">
        <v>185</v>
      </c>
      <c r="AA29"/>
    </row>
    <row r="30" spans="1:27" ht="1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2">
        <v>55</v>
      </c>
      <c r="X30" s="57" t="s">
        <v>151</v>
      </c>
      <c r="Y30" s="62">
        <v>97</v>
      </c>
      <c r="Z30" s="57" t="s">
        <v>188</v>
      </c>
      <c r="AA30"/>
    </row>
    <row r="31" spans="1:27" ht="15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2">
        <v>56</v>
      </c>
      <c r="X31" s="57" t="s">
        <v>152</v>
      </c>
      <c r="Y31" s="73" t="s">
        <v>59</v>
      </c>
      <c r="Z31" s="74"/>
      <c r="AA31"/>
    </row>
    <row r="32" spans="1:27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2">
        <v>57</v>
      </c>
      <c r="X32" s="57" t="s">
        <v>154</v>
      </c>
      <c r="Y32" s="65">
        <v>1</v>
      </c>
      <c r="Z32" s="51" t="s">
        <v>8</v>
      </c>
      <c r="AA32"/>
    </row>
    <row r="33" spans="1:27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2">
        <v>58</v>
      </c>
      <c r="X33" s="57" t="s">
        <v>156</v>
      </c>
      <c r="Y33" s="66">
        <v>2</v>
      </c>
      <c r="Z33" s="51" t="s">
        <v>75</v>
      </c>
      <c r="AA33"/>
    </row>
    <row r="34" spans="1:27" ht="1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2">
        <v>59</v>
      </c>
      <c r="X34" s="57" t="s">
        <v>157</v>
      </c>
      <c r="Y34" s="66">
        <v>3</v>
      </c>
      <c r="Z34" s="51" t="s">
        <v>114</v>
      </c>
      <c r="AA34"/>
    </row>
    <row r="35" spans="1:27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2">
        <v>60</v>
      </c>
      <c r="X35" s="57" t="s">
        <v>160</v>
      </c>
      <c r="Y35" s="66">
        <v>4</v>
      </c>
      <c r="Z35" s="51" t="s">
        <v>10</v>
      </c>
      <c r="AA35"/>
    </row>
    <row r="36" spans="1:27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6">
        <v>5</v>
      </c>
      <c r="Z36" s="51" t="s">
        <v>115</v>
      </c>
      <c r="AA36"/>
    </row>
    <row r="37" spans="1:27" ht="15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6">
        <v>6</v>
      </c>
      <c r="Z37" s="51" t="s">
        <v>9</v>
      </c>
      <c r="AA37"/>
    </row>
    <row r="38" spans="1:27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6">
        <v>7</v>
      </c>
      <c r="Z38" s="51" t="s">
        <v>12</v>
      </c>
      <c r="AA38"/>
    </row>
    <row r="39" spans="1:27" ht="1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6">
        <v>8</v>
      </c>
      <c r="Z39" s="51" t="s">
        <v>90</v>
      </c>
      <c r="AA39"/>
    </row>
    <row r="40" spans="1:27" ht="1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66">
        <v>9</v>
      </c>
      <c r="Z40" s="51" t="s">
        <v>116</v>
      </c>
      <c r="AA40"/>
    </row>
    <row r="41" spans="1:27" ht="1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>
      <c r="A92" s="21"/>
      <c r="B92" s="63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>
      <c r="A93" s="21"/>
      <c r="B93" s="6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>
      <c r="A94" s="21"/>
      <c r="B94" s="63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>
      <c r="A95" s="21"/>
      <c r="B95" s="63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>
      <c r="A96" s="21"/>
      <c r="B96" s="63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A97" s="21"/>
      <c r="B97" s="63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21"/>
      <c r="B98" s="63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I133"/>
  <sheetViews>
    <sheetView topLeftCell="A4" zoomScale="70" zoomScaleNormal="70" workbookViewId="0">
      <selection activeCell="G97" sqref="G97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>
      <c r="A1" s="57" t="s">
        <v>117</v>
      </c>
      <c r="B1" s="57"/>
      <c r="C1" s="57"/>
      <c r="D1" s="57" t="s">
        <v>7</v>
      </c>
      <c r="E1" s="57"/>
    </row>
    <row r="2" spans="1:9">
      <c r="A2" s="57">
        <v>1</v>
      </c>
      <c r="B2" s="57" t="s">
        <v>118</v>
      </c>
      <c r="C2" s="57" t="s">
        <v>14</v>
      </c>
      <c r="D2" s="39" t="str">
        <f>B2&amp;" "&amp;LEFT(C2,2)&amp;"."</f>
        <v>Bošnjaković St.</v>
      </c>
      <c r="E2" s="39" t="s">
        <v>8</v>
      </c>
      <c r="H2" s="11" t="s">
        <v>13</v>
      </c>
      <c r="I2" s="11" t="s">
        <v>14</v>
      </c>
    </row>
    <row r="3" spans="1:9">
      <c r="A3" s="57">
        <v>2</v>
      </c>
      <c r="B3" s="57" t="s">
        <v>21</v>
      </c>
      <c r="C3" s="57" t="s">
        <v>22</v>
      </c>
      <c r="D3" s="39" t="str">
        <f t="shared" ref="D3:D17" si="0">B3&amp;" "&amp;LEFT(C3,2)&amp;"."</f>
        <v>Marić Da.</v>
      </c>
      <c r="E3" s="39" t="s">
        <v>8</v>
      </c>
      <c r="H3" s="11" t="s">
        <v>15</v>
      </c>
      <c r="I3" s="11" t="s">
        <v>16</v>
      </c>
    </row>
    <row r="4" spans="1:9">
      <c r="A4" s="57">
        <v>3</v>
      </c>
      <c r="B4" s="57" t="s">
        <v>17</v>
      </c>
      <c r="C4" s="57" t="s">
        <v>18</v>
      </c>
      <c r="D4" s="39" t="str">
        <f t="shared" si="0"/>
        <v>Relić Mi.</v>
      </c>
      <c r="E4" s="39" t="s">
        <v>8</v>
      </c>
      <c r="H4" s="11" t="s">
        <v>17</v>
      </c>
      <c r="I4" s="11" t="s">
        <v>18</v>
      </c>
    </row>
    <row r="5" spans="1:9">
      <c r="A5" s="57">
        <v>4</v>
      </c>
      <c r="B5" s="57" t="s">
        <v>64</v>
      </c>
      <c r="C5" s="57" t="s">
        <v>34</v>
      </c>
      <c r="D5" s="39" t="str">
        <f t="shared" si="0"/>
        <v>Krznarić Zo.</v>
      </c>
      <c r="E5" s="39" t="s">
        <v>8</v>
      </c>
      <c r="H5" s="11" t="s">
        <v>19</v>
      </c>
      <c r="I5" s="11" t="s">
        <v>20</v>
      </c>
    </row>
    <row r="6" spans="1:9">
      <c r="A6" s="57">
        <v>5</v>
      </c>
      <c r="B6" s="57" t="s">
        <v>120</v>
      </c>
      <c r="C6" s="57" t="s">
        <v>77</v>
      </c>
      <c r="D6" s="39" t="str">
        <f t="shared" si="0"/>
        <v>Jurković Da.</v>
      </c>
      <c r="E6" s="39" t="s">
        <v>8</v>
      </c>
      <c r="H6" s="11" t="s">
        <v>21</v>
      </c>
      <c r="I6" s="11" t="s">
        <v>22</v>
      </c>
    </row>
    <row r="7" spans="1:9">
      <c r="A7" s="57">
        <v>6</v>
      </c>
      <c r="B7" s="57"/>
      <c r="C7" s="57"/>
      <c r="D7" s="39" t="str">
        <f t="shared" si="0"/>
        <v xml:space="preserve"> .</v>
      </c>
      <c r="E7" s="39" t="s">
        <v>8</v>
      </c>
      <c r="H7" s="11"/>
      <c r="I7" s="11"/>
    </row>
    <row r="8" spans="1:9">
      <c r="A8" s="57">
        <v>7</v>
      </c>
      <c r="B8" s="57"/>
      <c r="C8" s="57"/>
      <c r="D8" s="39" t="str">
        <f t="shared" si="0"/>
        <v xml:space="preserve"> .</v>
      </c>
      <c r="E8" s="39" t="s">
        <v>8</v>
      </c>
      <c r="H8" s="11"/>
      <c r="I8" s="11"/>
    </row>
    <row r="9" spans="1:9">
      <c r="A9" s="57">
        <v>8</v>
      </c>
      <c r="B9" s="57"/>
      <c r="C9" s="57"/>
      <c r="D9" s="39" t="str">
        <f t="shared" si="0"/>
        <v xml:space="preserve"> .</v>
      </c>
      <c r="E9" s="39" t="s">
        <v>8</v>
      </c>
      <c r="H9" s="11"/>
      <c r="I9" s="11"/>
    </row>
    <row r="10" spans="1:9">
      <c r="A10" s="57">
        <v>9</v>
      </c>
      <c r="B10" s="57"/>
      <c r="C10" s="57"/>
      <c r="D10" s="39" t="str">
        <f t="shared" si="0"/>
        <v xml:space="preserve"> .</v>
      </c>
      <c r="E10" s="39" t="s">
        <v>8</v>
      </c>
      <c r="H10" s="11"/>
      <c r="I10" s="11"/>
    </row>
    <row r="11" spans="1:9">
      <c r="A11" s="57">
        <v>10</v>
      </c>
      <c r="B11" s="57"/>
      <c r="C11" s="57"/>
      <c r="D11" s="39" t="str">
        <f t="shared" si="0"/>
        <v xml:space="preserve"> .</v>
      </c>
      <c r="E11" s="39" t="s">
        <v>8</v>
      </c>
      <c r="H11" s="11"/>
      <c r="I11" s="11"/>
    </row>
    <row r="12" spans="1:9">
      <c r="A12" s="57">
        <v>11</v>
      </c>
      <c r="B12" s="58"/>
      <c r="C12" s="58"/>
      <c r="D12" s="39" t="str">
        <f t="shared" si="0"/>
        <v xml:space="preserve"> .</v>
      </c>
      <c r="E12" s="48"/>
      <c r="H12" s="18"/>
      <c r="I12" s="18"/>
    </row>
    <row r="13" spans="1:9">
      <c r="A13" s="57">
        <v>12</v>
      </c>
      <c r="B13" s="58"/>
      <c r="C13" s="58"/>
      <c r="D13" s="39" t="str">
        <f t="shared" si="0"/>
        <v xml:space="preserve"> .</v>
      </c>
      <c r="E13" s="48"/>
      <c r="H13" s="18"/>
      <c r="I13" s="18"/>
    </row>
    <row r="14" spans="1:9">
      <c r="A14" s="57">
        <v>13</v>
      </c>
      <c r="B14" s="58"/>
      <c r="C14" s="58"/>
      <c r="D14" s="39" t="str">
        <f t="shared" si="0"/>
        <v xml:space="preserve"> .</v>
      </c>
      <c r="E14" s="48"/>
      <c r="H14" s="18"/>
      <c r="I14" s="18"/>
    </row>
    <row r="15" spans="1:9">
      <c r="A15" s="57">
        <v>14</v>
      </c>
      <c r="B15" s="58"/>
      <c r="C15" s="58"/>
      <c r="D15" s="39" t="str">
        <f t="shared" si="0"/>
        <v xml:space="preserve"> .</v>
      </c>
      <c r="E15" s="48"/>
      <c r="H15" s="18"/>
      <c r="I15" s="18"/>
    </row>
    <row r="16" spans="1:9">
      <c r="A16" s="57">
        <v>15</v>
      </c>
      <c r="B16" s="58"/>
      <c r="C16" s="58"/>
      <c r="D16" s="39" t="str">
        <f t="shared" si="0"/>
        <v xml:space="preserve"> .</v>
      </c>
      <c r="E16" s="48"/>
      <c r="H16" s="18"/>
      <c r="I16" s="18"/>
    </row>
    <row r="17" spans="1:9">
      <c r="A17" s="57">
        <v>16</v>
      </c>
      <c r="B17" s="58"/>
      <c r="C17" s="58"/>
      <c r="D17" s="39" t="str">
        <f t="shared" si="0"/>
        <v xml:space="preserve"> .</v>
      </c>
      <c r="E17" s="48"/>
      <c r="H17" s="18"/>
      <c r="I17" s="18"/>
    </row>
    <row r="18" spans="1:9">
      <c r="A18" s="57">
        <v>17</v>
      </c>
      <c r="B18" s="57"/>
      <c r="C18" s="57"/>
      <c r="D18" s="39"/>
      <c r="E18" s="39"/>
      <c r="H18" s="18"/>
      <c r="I18" s="18"/>
    </row>
    <row r="19" spans="1:9">
      <c r="A19" s="57">
        <v>18</v>
      </c>
      <c r="B19" s="57"/>
      <c r="C19" s="57"/>
      <c r="D19" s="39"/>
      <c r="E19" s="39"/>
      <c r="H19" s="18"/>
      <c r="I19" s="18"/>
    </row>
    <row r="20" spans="1:9">
      <c r="A20" s="57">
        <v>19</v>
      </c>
      <c r="B20" s="57"/>
      <c r="C20" s="57"/>
      <c r="D20" s="39"/>
      <c r="E20" s="39"/>
      <c r="H20" s="18"/>
      <c r="I20" s="18"/>
    </row>
    <row r="21" spans="1:9">
      <c r="A21" s="57">
        <v>20</v>
      </c>
      <c r="B21" s="57"/>
      <c r="C21" s="57"/>
      <c r="D21" s="39"/>
      <c r="E21" s="39"/>
      <c r="H21" s="18"/>
      <c r="I21" s="18"/>
    </row>
    <row r="22" spans="1:9">
      <c r="A22" s="57">
        <v>21</v>
      </c>
      <c r="B22" s="57" t="s">
        <v>122</v>
      </c>
      <c r="C22" s="57" t="s">
        <v>31</v>
      </c>
      <c r="D22" s="39" t="str">
        <f t="shared" ref="D22:D30" si="1">B22&amp;" "&amp;LEFT(C22,2)&amp;"."</f>
        <v>Vuleta Iv.</v>
      </c>
      <c r="E22" s="52" t="s">
        <v>75</v>
      </c>
      <c r="H22" s="17"/>
      <c r="I22" s="17"/>
    </row>
    <row r="23" spans="1:9">
      <c r="A23" s="57">
        <v>22</v>
      </c>
      <c r="B23" s="57" t="s">
        <v>86</v>
      </c>
      <c r="C23" s="57" t="s">
        <v>87</v>
      </c>
      <c r="D23" s="39" t="str">
        <f t="shared" si="1"/>
        <v>Duspara Il.</v>
      </c>
      <c r="E23" s="52" t="s">
        <v>75</v>
      </c>
      <c r="H23" s="17"/>
      <c r="I23" s="17"/>
    </row>
    <row r="24" spans="1:9">
      <c r="A24" s="57">
        <v>23</v>
      </c>
      <c r="B24" s="57" t="s">
        <v>122</v>
      </c>
      <c r="C24" s="57" t="s">
        <v>124</v>
      </c>
      <c r="D24" s="39" t="str">
        <f t="shared" si="1"/>
        <v>Vuleta Iv.</v>
      </c>
      <c r="E24" s="52" t="s">
        <v>75</v>
      </c>
      <c r="H24" s="17"/>
      <c r="I24" s="17"/>
    </row>
    <row r="25" spans="1:9">
      <c r="A25" s="57">
        <v>24</v>
      </c>
      <c r="B25" s="57" t="s">
        <v>88</v>
      </c>
      <c r="C25" s="57" t="s">
        <v>20</v>
      </c>
      <c r="D25" s="39" t="str">
        <f t="shared" si="1"/>
        <v>Jurić Zd.</v>
      </c>
      <c r="E25" s="52" t="s">
        <v>75</v>
      </c>
      <c r="H25" s="17"/>
      <c r="I25" s="17"/>
    </row>
    <row r="26" spans="1:9">
      <c r="A26" s="57">
        <v>25</v>
      </c>
      <c r="B26" s="57" t="s">
        <v>68</v>
      </c>
      <c r="C26" s="57" t="s">
        <v>89</v>
      </c>
      <c r="D26" s="39" t="str">
        <f t="shared" si="1"/>
        <v>Martić Mi.</v>
      </c>
      <c r="E26" s="52" t="s">
        <v>75</v>
      </c>
      <c r="H26" s="17"/>
      <c r="I26" s="17"/>
    </row>
    <row r="27" spans="1:9">
      <c r="A27" s="57">
        <v>26</v>
      </c>
      <c r="B27" s="57" t="s">
        <v>125</v>
      </c>
      <c r="C27" s="57" t="s">
        <v>113</v>
      </c>
      <c r="D27" s="39" t="str">
        <f t="shared" si="1"/>
        <v>Tonček Ma.</v>
      </c>
      <c r="E27" s="52" t="s">
        <v>75</v>
      </c>
      <c r="H27" s="17"/>
      <c r="I27" s="17"/>
    </row>
    <row r="28" spans="1:9">
      <c r="A28" s="57">
        <v>27</v>
      </c>
      <c r="B28" s="57" t="s">
        <v>122</v>
      </c>
      <c r="C28" s="57" t="s">
        <v>82</v>
      </c>
      <c r="D28" s="39" t="str">
        <f t="shared" si="1"/>
        <v>Vuleta Fi.</v>
      </c>
      <c r="E28" s="52" t="s">
        <v>75</v>
      </c>
      <c r="H28" s="17"/>
      <c r="I28" s="17"/>
    </row>
    <row r="29" spans="1:9">
      <c r="A29" s="57">
        <v>28</v>
      </c>
      <c r="B29" s="57"/>
      <c r="C29" s="57"/>
      <c r="D29" s="39" t="str">
        <f t="shared" si="1"/>
        <v xml:space="preserve"> .</v>
      </c>
      <c r="E29" s="52" t="s">
        <v>75</v>
      </c>
      <c r="H29" s="17"/>
      <c r="I29" s="17"/>
    </row>
    <row r="30" spans="1:9">
      <c r="A30" s="57">
        <v>29</v>
      </c>
      <c r="B30" s="57"/>
      <c r="C30" s="57"/>
      <c r="D30" s="39" t="str">
        <f t="shared" si="1"/>
        <v xml:space="preserve"> .</v>
      </c>
      <c r="E30" s="52" t="s">
        <v>75</v>
      </c>
      <c r="H30" s="17"/>
      <c r="I30" s="17"/>
    </row>
    <row r="31" spans="1:9">
      <c r="A31" s="57">
        <v>30</v>
      </c>
      <c r="B31" s="57"/>
      <c r="C31" s="57"/>
      <c r="D31" s="39"/>
      <c r="E31" s="52" t="s">
        <v>75</v>
      </c>
      <c r="H31" s="17"/>
      <c r="I31" s="17"/>
    </row>
    <row r="32" spans="1:9">
      <c r="A32" s="57">
        <v>31</v>
      </c>
      <c r="B32" s="58" t="s">
        <v>61</v>
      </c>
      <c r="C32" s="58" t="s">
        <v>37</v>
      </c>
      <c r="D32" s="39" t="str">
        <f t="shared" ref="D32:D51" si="2">B32&amp;" "&amp;LEFT(C32,2)&amp;"."</f>
        <v>Mirković  Ma.</v>
      </c>
      <c r="E32" s="50" t="s">
        <v>114</v>
      </c>
      <c r="H32" s="16" t="s">
        <v>27</v>
      </c>
      <c r="I32" s="16" t="s">
        <v>28</v>
      </c>
    </row>
    <row r="33" spans="1:9">
      <c r="A33" s="57">
        <v>32</v>
      </c>
      <c r="B33" s="58" t="s">
        <v>127</v>
      </c>
      <c r="C33" s="58" t="s">
        <v>28</v>
      </c>
      <c r="D33" s="39" t="str">
        <f t="shared" si="2"/>
        <v>Ćorluka Jo.</v>
      </c>
      <c r="E33" s="50" t="s">
        <v>114</v>
      </c>
      <c r="H33" s="16" t="s">
        <v>29</v>
      </c>
      <c r="I33" s="16" t="s">
        <v>30</v>
      </c>
    </row>
    <row r="34" spans="1:9">
      <c r="A34" s="57">
        <v>33</v>
      </c>
      <c r="B34" s="58" t="s">
        <v>129</v>
      </c>
      <c r="C34" s="58" t="s">
        <v>130</v>
      </c>
      <c r="D34" s="39" t="str">
        <f t="shared" si="2"/>
        <v>Bošnjak Pe.</v>
      </c>
      <c r="E34" s="50" t="s">
        <v>114</v>
      </c>
      <c r="H34" s="16"/>
      <c r="I34" s="16"/>
    </row>
    <row r="35" spans="1:9">
      <c r="A35" s="57">
        <v>34</v>
      </c>
      <c r="B35" s="58" t="s">
        <v>132</v>
      </c>
      <c r="C35" s="58" t="s">
        <v>133</v>
      </c>
      <c r="D35" s="39" t="str">
        <f t="shared" si="2"/>
        <v>Hrnić To.</v>
      </c>
      <c r="E35" s="50" t="s">
        <v>114</v>
      </c>
      <c r="H35" s="16"/>
      <c r="I35" s="16"/>
    </row>
    <row r="36" spans="1:9">
      <c r="A36" s="57">
        <v>35</v>
      </c>
      <c r="B36" s="58" t="s">
        <v>129</v>
      </c>
      <c r="C36" s="58" t="s">
        <v>113</v>
      </c>
      <c r="D36" s="39" t="str">
        <f t="shared" si="2"/>
        <v>Bošnjak Ma.</v>
      </c>
      <c r="E36" s="50" t="s">
        <v>114</v>
      </c>
      <c r="H36" s="16"/>
      <c r="I36" s="16"/>
    </row>
    <row r="37" spans="1:9">
      <c r="A37" s="57">
        <v>36</v>
      </c>
      <c r="B37" s="58" t="s">
        <v>135</v>
      </c>
      <c r="C37" s="58" t="s">
        <v>136</v>
      </c>
      <c r="D37" s="39" t="str">
        <f t="shared" si="2"/>
        <v>Petošević Br.</v>
      </c>
      <c r="E37" s="50" t="s">
        <v>114</v>
      </c>
      <c r="H37" s="16"/>
      <c r="I37" s="16"/>
    </row>
    <row r="38" spans="1:9">
      <c r="A38" s="57">
        <v>37</v>
      </c>
      <c r="B38" s="58" t="s">
        <v>129</v>
      </c>
      <c r="C38" s="58" t="s">
        <v>138</v>
      </c>
      <c r="D38" s="39" t="str">
        <f t="shared" si="2"/>
        <v>Bošnjak Ma.</v>
      </c>
      <c r="E38" s="50" t="s">
        <v>114</v>
      </c>
      <c r="H38" s="16"/>
      <c r="I38" s="16"/>
    </row>
    <row r="39" spans="1:9">
      <c r="A39" s="57">
        <v>38</v>
      </c>
      <c r="B39" s="58" t="s">
        <v>139</v>
      </c>
      <c r="C39" s="58" t="s">
        <v>28</v>
      </c>
      <c r="D39" s="39" t="str">
        <f t="shared" si="2"/>
        <v>Anaković Jo.</v>
      </c>
      <c r="E39" s="50" t="s">
        <v>114</v>
      </c>
      <c r="H39" s="16"/>
      <c r="I39" s="16"/>
    </row>
    <row r="40" spans="1:9">
      <c r="A40" s="57">
        <v>39</v>
      </c>
      <c r="B40" s="58" t="s">
        <v>141</v>
      </c>
      <c r="C40" s="58" t="s">
        <v>142</v>
      </c>
      <c r="D40" s="39" t="str">
        <f t="shared" si="2"/>
        <v>Crnac Pa.</v>
      </c>
      <c r="E40" s="50" t="s">
        <v>114</v>
      </c>
      <c r="H40" s="16"/>
      <c r="I40" s="16"/>
    </row>
    <row r="41" spans="1:9">
      <c r="A41" s="57">
        <v>40</v>
      </c>
      <c r="B41" s="58"/>
      <c r="C41" s="58"/>
      <c r="D41" s="39" t="str">
        <f t="shared" si="2"/>
        <v xml:space="preserve"> .</v>
      </c>
      <c r="E41" s="50" t="s">
        <v>114</v>
      </c>
      <c r="H41" s="16"/>
      <c r="I41" s="16"/>
    </row>
    <row r="42" spans="1:9">
      <c r="A42" s="57">
        <v>41</v>
      </c>
      <c r="B42" s="58" t="s">
        <v>36</v>
      </c>
      <c r="C42" s="58" t="s">
        <v>33</v>
      </c>
      <c r="D42" s="39" t="str">
        <f t="shared" si="2"/>
        <v>Tonkić Go.</v>
      </c>
      <c r="E42" s="50" t="s">
        <v>10</v>
      </c>
      <c r="H42" s="14"/>
      <c r="I42" s="14"/>
    </row>
    <row r="43" spans="1:9">
      <c r="A43" s="57">
        <v>42</v>
      </c>
      <c r="B43" s="58" t="s">
        <v>36</v>
      </c>
      <c r="C43" s="58" t="s">
        <v>31</v>
      </c>
      <c r="D43" s="39" t="str">
        <f t="shared" si="2"/>
        <v>Tonkić Iv.</v>
      </c>
      <c r="E43" s="50" t="s">
        <v>10</v>
      </c>
      <c r="H43" s="14"/>
      <c r="I43" s="14"/>
    </row>
    <row r="44" spans="1:9">
      <c r="A44" s="57">
        <v>43</v>
      </c>
      <c r="B44" s="58" t="s">
        <v>36</v>
      </c>
      <c r="C44" s="58" t="s">
        <v>28</v>
      </c>
      <c r="D44" s="39" t="str">
        <f t="shared" si="2"/>
        <v>Tonkić Jo.</v>
      </c>
      <c r="E44" s="50" t="s">
        <v>10</v>
      </c>
      <c r="H44" s="14"/>
      <c r="I44" s="14"/>
    </row>
    <row r="45" spans="1:9">
      <c r="A45" s="57">
        <v>44</v>
      </c>
      <c r="B45" s="57"/>
      <c r="C45" s="57"/>
      <c r="D45" s="39" t="str">
        <f t="shared" si="2"/>
        <v xml:space="preserve"> .</v>
      </c>
      <c r="E45" s="50" t="s">
        <v>10</v>
      </c>
      <c r="H45" s="14"/>
      <c r="I45" s="14"/>
    </row>
    <row r="46" spans="1:9">
      <c r="A46" s="57">
        <v>45</v>
      </c>
      <c r="B46" s="57"/>
      <c r="C46" s="57"/>
      <c r="D46" s="39" t="str">
        <f t="shared" si="2"/>
        <v xml:space="preserve"> .</v>
      </c>
      <c r="E46" s="50" t="s">
        <v>10</v>
      </c>
      <c r="H46" s="14"/>
      <c r="I46" s="14"/>
    </row>
    <row r="47" spans="1:9">
      <c r="A47" s="57">
        <v>46</v>
      </c>
      <c r="B47" s="57"/>
      <c r="C47" s="57"/>
      <c r="D47" s="39" t="str">
        <f t="shared" si="2"/>
        <v xml:space="preserve"> .</v>
      </c>
      <c r="E47" s="50" t="s">
        <v>10</v>
      </c>
      <c r="H47" s="14"/>
      <c r="I47" s="14"/>
    </row>
    <row r="48" spans="1:9">
      <c r="A48" s="57">
        <v>47</v>
      </c>
      <c r="B48" s="57"/>
      <c r="C48" s="57"/>
      <c r="D48" s="39" t="str">
        <f t="shared" si="2"/>
        <v xml:space="preserve"> .</v>
      </c>
      <c r="E48" s="50" t="s">
        <v>10</v>
      </c>
      <c r="H48" s="14"/>
      <c r="I48" s="14"/>
    </row>
    <row r="49" spans="1:9">
      <c r="A49" s="68">
        <v>48</v>
      </c>
      <c r="B49" s="57"/>
      <c r="C49" s="57"/>
      <c r="D49" s="39" t="str">
        <f t="shared" si="2"/>
        <v xml:space="preserve"> .</v>
      </c>
      <c r="E49" s="50" t="s">
        <v>10</v>
      </c>
      <c r="H49" s="14"/>
      <c r="I49" s="14"/>
    </row>
    <row r="50" spans="1:9">
      <c r="A50" s="68">
        <v>49</v>
      </c>
      <c r="B50" s="57"/>
      <c r="C50" s="57"/>
      <c r="D50" s="39" t="str">
        <f t="shared" si="2"/>
        <v xml:space="preserve"> .</v>
      </c>
      <c r="E50" s="50" t="s">
        <v>10</v>
      </c>
      <c r="H50" s="14"/>
      <c r="I50" s="14"/>
    </row>
    <row r="51" spans="1:9">
      <c r="A51" s="68">
        <v>50</v>
      </c>
      <c r="B51" s="57"/>
      <c r="C51" s="57"/>
      <c r="D51" s="39" t="str">
        <f t="shared" si="2"/>
        <v xml:space="preserve"> .</v>
      </c>
      <c r="E51" s="50" t="s">
        <v>10</v>
      </c>
      <c r="H51" s="14"/>
      <c r="I51" s="14"/>
    </row>
    <row r="52" spans="1:9">
      <c r="A52" s="57">
        <v>51</v>
      </c>
      <c r="B52" s="58" t="s">
        <v>144</v>
      </c>
      <c r="C52" s="58" t="s">
        <v>78</v>
      </c>
      <c r="D52" s="39" t="str">
        <f>B52&amp;" "&amp;LEFT(C52,2)&amp;"."</f>
        <v>Knežević  Iv.</v>
      </c>
      <c r="E52" s="53" t="s">
        <v>115</v>
      </c>
      <c r="H52" s="19"/>
      <c r="I52" s="19"/>
    </row>
    <row r="53" spans="1:9">
      <c r="A53" s="57">
        <v>52</v>
      </c>
      <c r="B53" s="58" t="s">
        <v>146</v>
      </c>
      <c r="C53" s="58" t="s">
        <v>147</v>
      </c>
      <c r="D53" s="39" t="str">
        <f>B53&amp;" "&amp;LEFT(C53,3)&amp;"."</f>
        <v>Bukvić Dar.</v>
      </c>
      <c r="E53" s="53" t="s">
        <v>115</v>
      </c>
      <c r="H53" s="19"/>
      <c r="I53" s="19"/>
    </row>
    <row r="54" spans="1:9">
      <c r="A54" s="57">
        <v>53</v>
      </c>
      <c r="B54" s="58" t="s">
        <v>148</v>
      </c>
      <c r="C54" s="58" t="s">
        <v>149</v>
      </c>
      <c r="D54" s="39" t="str">
        <f>B54&amp;" "&amp;LEFT(C54,2)&amp;"."</f>
        <v>Brčić Vl.</v>
      </c>
      <c r="E54" s="53" t="s">
        <v>115</v>
      </c>
      <c r="H54" s="19"/>
      <c r="I54" s="19"/>
    </row>
    <row r="55" spans="1:9">
      <c r="A55" s="57">
        <v>54</v>
      </c>
      <c r="B55" s="58" t="s">
        <v>146</v>
      </c>
      <c r="C55" s="58" t="s">
        <v>22</v>
      </c>
      <c r="D55" s="39" t="str">
        <f>B55&amp;" "&amp;LEFT(C55,3)&amp;"."</f>
        <v>Bukvić Dam.</v>
      </c>
      <c r="E55" s="53" t="s">
        <v>115</v>
      </c>
      <c r="H55" s="19"/>
      <c r="I55" s="19"/>
    </row>
    <row r="56" spans="1:9">
      <c r="A56" s="57">
        <v>55</v>
      </c>
      <c r="B56" s="58" t="s">
        <v>86</v>
      </c>
      <c r="C56" s="58" t="s">
        <v>14</v>
      </c>
      <c r="D56" s="39" t="str">
        <f>B56&amp;" "&amp;LEFT(C56,2)&amp;"."</f>
        <v>Duspara St.</v>
      </c>
      <c r="E56" s="53" t="s">
        <v>115</v>
      </c>
      <c r="H56" s="19"/>
      <c r="I56" s="19"/>
    </row>
    <row r="57" spans="1:9">
      <c r="A57" s="68">
        <v>56</v>
      </c>
      <c r="B57" s="58" t="s">
        <v>146</v>
      </c>
      <c r="C57" s="58" t="s">
        <v>28</v>
      </c>
      <c r="D57" s="39" t="str">
        <f t="shared" ref="D57:D61" si="3">B57&amp;" "&amp;LEFT(C57,2)&amp;"."</f>
        <v>Bukvić Jo.</v>
      </c>
      <c r="E57" s="53" t="s">
        <v>115</v>
      </c>
      <c r="H57" s="19"/>
      <c r="I57" s="19"/>
    </row>
    <row r="58" spans="1:9">
      <c r="A58" s="68">
        <v>57</v>
      </c>
      <c r="B58" s="58" t="s">
        <v>153</v>
      </c>
      <c r="C58" s="58" t="s">
        <v>149</v>
      </c>
      <c r="D58" s="39" t="str">
        <f t="shared" si="3"/>
        <v>Ražek Vl.</v>
      </c>
      <c r="E58" s="53" t="s">
        <v>115</v>
      </c>
      <c r="H58" s="19"/>
      <c r="I58" s="19"/>
    </row>
    <row r="59" spans="1:9">
      <c r="A59" s="68">
        <v>58</v>
      </c>
      <c r="B59" s="58" t="s">
        <v>155</v>
      </c>
      <c r="C59" s="58" t="s">
        <v>22</v>
      </c>
      <c r="D59" s="39" t="str">
        <f t="shared" si="3"/>
        <v>Miljević Da.</v>
      </c>
      <c r="E59" s="53" t="s">
        <v>115</v>
      </c>
      <c r="H59" s="19"/>
      <c r="I59" s="19"/>
    </row>
    <row r="60" spans="1:9">
      <c r="A60" s="68">
        <v>59</v>
      </c>
      <c r="B60" s="58" t="s">
        <v>153</v>
      </c>
      <c r="C60" s="58" t="s">
        <v>32</v>
      </c>
      <c r="D60" s="39" t="str">
        <f t="shared" si="3"/>
        <v>Ražek Že.</v>
      </c>
      <c r="E60" s="53" t="s">
        <v>115</v>
      </c>
      <c r="H60" s="19"/>
      <c r="I60" s="19"/>
    </row>
    <row r="61" spans="1:9">
      <c r="A61" s="68">
        <v>60</v>
      </c>
      <c r="B61" s="58" t="s">
        <v>158</v>
      </c>
      <c r="C61" s="58" t="s">
        <v>159</v>
      </c>
      <c r="D61" s="39" t="str">
        <f t="shared" si="3"/>
        <v>Žugaj Zd.</v>
      </c>
      <c r="E61" s="53" t="s">
        <v>115</v>
      </c>
      <c r="H61" s="19"/>
      <c r="I61" s="19"/>
    </row>
    <row r="62" spans="1:9">
      <c r="A62" s="57">
        <v>61</v>
      </c>
      <c r="B62" s="57" t="s">
        <v>83</v>
      </c>
      <c r="C62" s="57" t="s">
        <v>30</v>
      </c>
      <c r="D62" s="39" t="str">
        <f>B62&amp;" "&amp;LEFT(C62,2)&amp;"."</f>
        <v>Stanić  An.</v>
      </c>
      <c r="E62" s="49" t="s">
        <v>9</v>
      </c>
      <c r="H62" s="4"/>
      <c r="I62" s="4"/>
    </row>
    <row r="63" spans="1:9">
      <c r="A63" s="57">
        <v>62</v>
      </c>
      <c r="B63" s="57" t="s">
        <v>83</v>
      </c>
      <c r="C63" s="57" t="s">
        <v>20</v>
      </c>
      <c r="D63" s="39" t="str">
        <f>B63&amp;" "&amp;LEFT(C63,2)&amp;"."</f>
        <v>Stanić  Zd.</v>
      </c>
      <c r="E63" s="49" t="s">
        <v>9</v>
      </c>
      <c r="H63" s="4"/>
      <c r="I63" s="4"/>
    </row>
    <row r="64" spans="1:9">
      <c r="A64" s="57">
        <v>63</v>
      </c>
      <c r="B64" s="57" t="s">
        <v>83</v>
      </c>
      <c r="C64" s="57" t="s">
        <v>34</v>
      </c>
      <c r="D64" s="39" t="str">
        <f>B64&amp;" "&amp;LEFT(C64,2)&amp;"."</f>
        <v>Stanić  Zo.</v>
      </c>
      <c r="E64" s="49" t="s">
        <v>9</v>
      </c>
      <c r="H64" s="4"/>
      <c r="I64" s="4"/>
    </row>
    <row r="65" spans="1:9">
      <c r="A65" s="57">
        <v>64</v>
      </c>
      <c r="B65" s="57" t="s">
        <v>61</v>
      </c>
      <c r="C65" s="57" t="s">
        <v>62</v>
      </c>
      <c r="D65" s="39" t="str">
        <f t="shared" ref="D65:D71" si="4">B65&amp;" "&amp;LEFT(C65,2)&amp;"."</f>
        <v>Mirković  Kr.</v>
      </c>
      <c r="E65" s="49" t="s">
        <v>9</v>
      </c>
      <c r="H65" s="4"/>
      <c r="I65" s="4"/>
    </row>
    <row r="66" spans="1:9">
      <c r="A66" s="57">
        <v>65</v>
      </c>
      <c r="B66" s="57" t="s">
        <v>35</v>
      </c>
      <c r="C66" s="57" t="s">
        <v>22</v>
      </c>
      <c r="D66" s="39" t="str">
        <f t="shared" si="4"/>
        <v>Gačić Da.</v>
      </c>
      <c r="E66" s="49" t="s">
        <v>9</v>
      </c>
      <c r="H66" s="4"/>
      <c r="I66" s="4"/>
    </row>
    <row r="67" spans="1:9">
      <c r="A67" s="57">
        <v>66</v>
      </c>
      <c r="B67" s="57"/>
      <c r="C67" s="57"/>
      <c r="D67" s="39" t="str">
        <f t="shared" si="4"/>
        <v xml:space="preserve"> .</v>
      </c>
      <c r="E67" s="49" t="s">
        <v>9</v>
      </c>
      <c r="H67" s="4"/>
      <c r="I67" s="4"/>
    </row>
    <row r="68" spans="1:9">
      <c r="A68" s="57">
        <v>67</v>
      </c>
      <c r="B68" s="57"/>
      <c r="C68" s="57"/>
      <c r="D68" s="39" t="str">
        <f t="shared" si="4"/>
        <v xml:space="preserve"> .</v>
      </c>
      <c r="E68" s="49" t="s">
        <v>9</v>
      </c>
      <c r="H68" s="4"/>
      <c r="I68" s="4"/>
    </row>
    <row r="69" spans="1:9">
      <c r="A69" s="57">
        <v>68</v>
      </c>
      <c r="B69" s="57"/>
      <c r="C69" s="57"/>
      <c r="D69" s="39" t="str">
        <f t="shared" si="4"/>
        <v xml:space="preserve"> .</v>
      </c>
      <c r="E69" s="49" t="s">
        <v>9</v>
      </c>
      <c r="H69" s="4"/>
      <c r="I69" s="4"/>
    </row>
    <row r="70" spans="1:9">
      <c r="A70" s="68">
        <v>69</v>
      </c>
      <c r="B70" s="57"/>
      <c r="C70" s="57"/>
      <c r="D70" s="39" t="str">
        <f t="shared" si="4"/>
        <v xml:space="preserve"> .</v>
      </c>
      <c r="E70" s="49" t="s">
        <v>9</v>
      </c>
      <c r="H70" s="4"/>
      <c r="I70" s="4"/>
    </row>
    <row r="71" spans="1:9">
      <c r="A71" s="68">
        <v>70</v>
      </c>
      <c r="B71" s="57"/>
      <c r="C71" s="57"/>
      <c r="D71" s="39" t="str">
        <f t="shared" si="4"/>
        <v xml:space="preserve"> .</v>
      </c>
      <c r="E71" s="49" t="s">
        <v>9</v>
      </c>
      <c r="H71" s="4"/>
      <c r="I71" s="4"/>
    </row>
    <row r="72" spans="1:9">
      <c r="A72" s="57">
        <v>71</v>
      </c>
      <c r="B72" s="58" t="s">
        <v>23</v>
      </c>
      <c r="C72" s="58" t="s">
        <v>24</v>
      </c>
      <c r="D72" s="39" t="str">
        <f>B72&amp;" "&amp;LEFT(C72,2)&amp;"."</f>
        <v>Dekanović Sl.</v>
      </c>
      <c r="E72" s="39" t="s">
        <v>12</v>
      </c>
      <c r="H72" s="11"/>
      <c r="I72" s="11"/>
    </row>
    <row r="73" spans="1:9">
      <c r="A73" s="57">
        <v>72</v>
      </c>
      <c r="B73" s="58" t="s">
        <v>84</v>
      </c>
      <c r="C73" s="58" t="s">
        <v>25</v>
      </c>
      <c r="D73" s="39" t="str">
        <f>B73&amp;" "&amp;LEFT(C73,2)&amp;"."</f>
        <v>Mrva  Fr.</v>
      </c>
      <c r="E73" s="39" t="s">
        <v>12</v>
      </c>
      <c r="H73" s="11"/>
      <c r="I73" s="11"/>
    </row>
    <row r="74" spans="1:9">
      <c r="A74" s="57">
        <v>73</v>
      </c>
      <c r="B74" s="58" t="s">
        <v>65</v>
      </c>
      <c r="C74" s="58" t="s">
        <v>34</v>
      </c>
      <c r="D74" s="39" t="str">
        <f>B74&amp;" "&amp;LEFT(C74,2)&amp;"."</f>
        <v>Petrak Zo.</v>
      </c>
      <c r="E74" s="39" t="s">
        <v>12</v>
      </c>
      <c r="H74" s="11"/>
      <c r="I74" s="11"/>
    </row>
    <row r="75" spans="1:9">
      <c r="A75" s="57">
        <v>74</v>
      </c>
      <c r="B75" s="58" t="s">
        <v>26</v>
      </c>
      <c r="C75" s="58" t="s">
        <v>32</v>
      </c>
      <c r="D75" s="39" t="str">
        <f>B75&amp;" "&amp;LEFT(C75,2)&amp;"."</f>
        <v>Kolar Že.</v>
      </c>
      <c r="E75" s="39" t="s">
        <v>12</v>
      </c>
      <c r="H75" s="11"/>
      <c r="I75" s="11"/>
    </row>
    <row r="76" spans="1:9">
      <c r="A76" s="57">
        <v>75</v>
      </c>
      <c r="B76" s="58" t="s">
        <v>45</v>
      </c>
      <c r="C76" s="58" t="s">
        <v>46</v>
      </c>
      <c r="D76" s="39" t="str">
        <f>B76&amp;" "&amp;LEFT(C76,2)&amp;"."</f>
        <v>Krajina To.</v>
      </c>
      <c r="E76" s="39" t="s">
        <v>12</v>
      </c>
      <c r="H76" s="11"/>
      <c r="I76" s="11"/>
    </row>
    <row r="77" spans="1:9">
      <c r="A77" s="68">
        <v>76</v>
      </c>
      <c r="B77" s="58" t="s">
        <v>161</v>
      </c>
      <c r="C77" s="58" t="s">
        <v>113</v>
      </c>
      <c r="D77" s="39" t="str">
        <f t="shared" ref="D77:D101" si="5">B77&amp;" "&amp;LEFT(C77,2)&amp;"."</f>
        <v>Grgić Ma.</v>
      </c>
      <c r="E77" s="39" t="s">
        <v>12</v>
      </c>
      <c r="H77" s="11"/>
      <c r="I77" s="11"/>
    </row>
    <row r="78" spans="1:9">
      <c r="A78" s="68">
        <v>77</v>
      </c>
      <c r="B78" s="58" t="s">
        <v>85</v>
      </c>
      <c r="C78" s="58" t="s">
        <v>163</v>
      </c>
      <c r="D78" s="39" t="str">
        <f t="shared" si="5"/>
        <v>Vilenica  An.</v>
      </c>
      <c r="E78" s="39" t="s">
        <v>12</v>
      </c>
      <c r="H78" s="11"/>
      <c r="I78" s="11"/>
    </row>
    <row r="79" spans="1:9">
      <c r="A79" s="68">
        <v>78</v>
      </c>
      <c r="B79" s="58"/>
      <c r="C79" s="58"/>
      <c r="D79" s="39" t="str">
        <f t="shared" si="5"/>
        <v xml:space="preserve"> .</v>
      </c>
      <c r="E79" s="39" t="s">
        <v>12</v>
      </c>
      <c r="H79" s="11"/>
      <c r="I79" s="11"/>
    </row>
    <row r="80" spans="1:9">
      <c r="A80" s="68">
        <v>79</v>
      </c>
      <c r="B80" s="58"/>
      <c r="C80" s="58"/>
      <c r="D80" s="39" t="str">
        <f t="shared" si="5"/>
        <v xml:space="preserve"> .</v>
      </c>
      <c r="E80" s="39" t="s">
        <v>12</v>
      </c>
      <c r="H80" s="11"/>
      <c r="I80" s="11"/>
    </row>
    <row r="81" spans="1:9">
      <c r="A81" s="68">
        <v>80</v>
      </c>
      <c r="B81" s="58"/>
      <c r="C81" s="58"/>
      <c r="D81" s="39" t="str">
        <f t="shared" si="5"/>
        <v xml:space="preserve"> .</v>
      </c>
      <c r="E81" s="39" t="s">
        <v>12</v>
      </c>
      <c r="H81" s="11"/>
      <c r="I81" s="11"/>
    </row>
    <row r="82" spans="1:9">
      <c r="A82" s="57">
        <v>81</v>
      </c>
      <c r="B82" s="57" t="s">
        <v>66</v>
      </c>
      <c r="C82" s="57" t="s">
        <v>67</v>
      </c>
      <c r="D82" s="39" t="str">
        <f t="shared" si="5"/>
        <v>Vukovarac  Be.</v>
      </c>
      <c r="E82" s="7" t="s">
        <v>90</v>
      </c>
    </row>
    <row r="83" spans="1:9">
      <c r="A83" s="57">
        <v>82</v>
      </c>
      <c r="B83" s="57" t="s">
        <v>79</v>
      </c>
      <c r="C83" s="57" t="s">
        <v>80</v>
      </c>
      <c r="D83" s="39" t="str">
        <f t="shared" si="5"/>
        <v>Terzić Lu.</v>
      </c>
      <c r="E83" s="7" t="s">
        <v>90</v>
      </c>
    </row>
    <row r="84" spans="1:9">
      <c r="A84" s="57">
        <v>83</v>
      </c>
      <c r="B84" s="57" t="s">
        <v>66</v>
      </c>
      <c r="C84" s="57" t="s">
        <v>25</v>
      </c>
      <c r="D84" s="39" t="str">
        <f t="shared" si="5"/>
        <v>Vukovarac  Fr.</v>
      </c>
      <c r="E84" s="7" t="s">
        <v>90</v>
      </c>
    </row>
    <row r="85" spans="1:9">
      <c r="A85" s="57">
        <v>84</v>
      </c>
      <c r="B85" s="57" t="s">
        <v>76</v>
      </c>
      <c r="C85" s="57" t="s">
        <v>77</v>
      </c>
      <c r="D85" s="39" t="str">
        <f t="shared" si="5"/>
        <v>Grigić Da.</v>
      </c>
      <c r="E85" s="7" t="s">
        <v>90</v>
      </c>
    </row>
    <row r="86" spans="1:9">
      <c r="A86" s="57">
        <v>85</v>
      </c>
      <c r="B86" s="57" t="s">
        <v>66</v>
      </c>
      <c r="C86" s="57" t="s">
        <v>78</v>
      </c>
      <c r="D86" s="39" t="str">
        <f t="shared" si="5"/>
        <v>Vukovarac  Iv.</v>
      </c>
      <c r="E86" s="7" t="s">
        <v>90</v>
      </c>
    </row>
    <row r="87" spans="1:9">
      <c r="A87" s="57">
        <v>86</v>
      </c>
      <c r="B87" s="57" t="s">
        <v>164</v>
      </c>
      <c r="C87" s="57" t="s">
        <v>78</v>
      </c>
      <c r="D87" s="39" t="str">
        <f t="shared" si="5"/>
        <v>Čutunić Iv.</v>
      </c>
      <c r="E87" s="7" t="s">
        <v>90</v>
      </c>
    </row>
    <row r="88" spans="1:9">
      <c r="A88" s="68">
        <v>87</v>
      </c>
      <c r="B88" s="57" t="s">
        <v>166</v>
      </c>
      <c r="C88" s="57" t="s">
        <v>46</v>
      </c>
      <c r="D88" s="39" t="str">
        <f t="shared" si="5"/>
        <v>Galovac  To.</v>
      </c>
      <c r="E88" s="7" t="s">
        <v>90</v>
      </c>
      <c r="H88" s="4"/>
      <c r="I88" s="4"/>
    </row>
    <row r="89" spans="1:9">
      <c r="A89" s="68">
        <v>88</v>
      </c>
      <c r="B89" s="57" t="s">
        <v>81</v>
      </c>
      <c r="C89" s="57" t="s">
        <v>82</v>
      </c>
      <c r="D89" s="39" t="str">
        <f t="shared" si="5"/>
        <v>Ćubel Fi.</v>
      </c>
      <c r="E89" s="7" t="s">
        <v>90</v>
      </c>
      <c r="H89" s="4"/>
      <c r="I89" s="4"/>
    </row>
    <row r="90" spans="1:9">
      <c r="A90" s="68">
        <v>89</v>
      </c>
      <c r="B90" s="57" t="s">
        <v>107</v>
      </c>
      <c r="C90" s="57" t="s">
        <v>78</v>
      </c>
      <c r="D90" s="39" t="str">
        <f t="shared" si="5"/>
        <v>Kolundžić Iv.</v>
      </c>
      <c r="E90" s="7" t="s">
        <v>90</v>
      </c>
      <c r="H90" s="4"/>
      <c r="I90" s="4"/>
    </row>
    <row r="91" spans="1:9">
      <c r="A91" s="68">
        <v>90</v>
      </c>
      <c r="B91" s="57" t="s">
        <v>169</v>
      </c>
      <c r="C91" s="57" t="s">
        <v>37</v>
      </c>
      <c r="D91" s="39" t="str">
        <f t="shared" si="5"/>
        <v>Radičević Ma.</v>
      </c>
      <c r="E91" s="7" t="s">
        <v>90</v>
      </c>
      <c r="H91" s="4"/>
      <c r="I91" s="4"/>
    </row>
    <row r="92" spans="1:9">
      <c r="A92" s="68">
        <v>91</v>
      </c>
      <c r="B92" s="57" t="s">
        <v>171</v>
      </c>
      <c r="C92" s="57" t="s">
        <v>20</v>
      </c>
      <c r="D92" s="39" t="str">
        <f t="shared" si="5"/>
        <v>Marinović Zd.</v>
      </c>
      <c r="E92" s="7" t="s">
        <v>116</v>
      </c>
      <c r="H92" s="5"/>
      <c r="I92" s="5"/>
    </row>
    <row r="93" spans="1:9">
      <c r="A93" s="68">
        <v>92</v>
      </c>
      <c r="B93" s="57" t="s">
        <v>173</v>
      </c>
      <c r="C93" s="57" t="s">
        <v>174</v>
      </c>
      <c r="D93" s="39" t="str">
        <f t="shared" si="5"/>
        <v>Ćelebija An.</v>
      </c>
      <c r="E93" s="7" t="s">
        <v>116</v>
      </c>
      <c r="H93" s="5"/>
      <c r="I93" s="5"/>
    </row>
    <row r="94" spans="1:9">
      <c r="A94" s="68">
        <v>93</v>
      </c>
      <c r="B94" s="57" t="s">
        <v>176</v>
      </c>
      <c r="C94" s="57" t="s">
        <v>16</v>
      </c>
      <c r="D94" s="39" t="str">
        <f t="shared" si="5"/>
        <v>Busija  Re.</v>
      </c>
      <c r="E94" s="7" t="s">
        <v>116</v>
      </c>
      <c r="H94" s="5"/>
      <c r="I94" s="5"/>
    </row>
    <row r="95" spans="1:9">
      <c r="A95" s="68">
        <v>94</v>
      </c>
      <c r="B95" s="57" t="s">
        <v>178</v>
      </c>
      <c r="C95" s="57" t="s">
        <v>179</v>
      </c>
      <c r="D95" s="39" t="str">
        <f t="shared" si="5"/>
        <v>Gusak  Pe.</v>
      </c>
      <c r="E95" s="7" t="s">
        <v>116</v>
      </c>
      <c r="H95" s="5"/>
      <c r="I95" s="5"/>
    </row>
    <row r="96" spans="1:9">
      <c r="A96" s="68">
        <v>95</v>
      </c>
      <c r="B96" s="57" t="s">
        <v>181</v>
      </c>
      <c r="C96" s="57" t="s">
        <v>37</v>
      </c>
      <c r="D96" s="39" t="str">
        <f t="shared" si="5"/>
        <v>Šimunović Ma.</v>
      </c>
      <c r="E96" s="7" t="s">
        <v>116</v>
      </c>
      <c r="H96" s="5"/>
      <c r="I96" s="5"/>
    </row>
    <row r="97" spans="1:9">
      <c r="A97" s="68">
        <v>96</v>
      </c>
      <c r="B97" s="57" t="s">
        <v>183</v>
      </c>
      <c r="C97" s="57" t="s">
        <v>184</v>
      </c>
      <c r="D97" s="39" t="str">
        <f t="shared" si="5"/>
        <v>Mikuš Go.</v>
      </c>
      <c r="E97" s="7" t="s">
        <v>116</v>
      </c>
      <c r="H97" s="5"/>
      <c r="I97" s="5"/>
    </row>
    <row r="98" spans="1:9">
      <c r="A98" s="68">
        <v>97</v>
      </c>
      <c r="B98" s="57" t="s">
        <v>186</v>
      </c>
      <c r="C98" s="57" t="s">
        <v>187</v>
      </c>
      <c r="D98" s="39" t="str">
        <f t="shared" si="5"/>
        <v>Čavala Bo.</v>
      </c>
      <c r="E98" s="7" t="s">
        <v>116</v>
      </c>
      <c r="H98" s="5"/>
      <c r="I98" s="5"/>
    </row>
    <row r="99" spans="1:9">
      <c r="A99" s="68">
        <v>98</v>
      </c>
      <c r="B99" s="57"/>
      <c r="C99" s="57"/>
      <c r="D99" s="39" t="str">
        <f t="shared" si="5"/>
        <v xml:space="preserve"> .</v>
      </c>
      <c r="E99" s="7" t="s">
        <v>116</v>
      </c>
      <c r="H99" s="5"/>
      <c r="I99" s="5"/>
    </row>
    <row r="100" spans="1:9">
      <c r="A100" s="68">
        <v>99</v>
      </c>
      <c r="B100" s="57"/>
      <c r="C100" s="57"/>
      <c r="D100" s="39" t="str">
        <f t="shared" si="5"/>
        <v xml:space="preserve"> .</v>
      </c>
      <c r="E100" s="7" t="s">
        <v>116</v>
      </c>
      <c r="H100" s="5"/>
      <c r="I100" s="5"/>
    </row>
    <row r="101" spans="1:9">
      <c r="A101" s="68">
        <v>100</v>
      </c>
      <c r="B101" s="57"/>
      <c r="C101" s="57"/>
      <c r="D101" s="39" t="str">
        <f t="shared" si="5"/>
        <v xml:space="preserve"> .</v>
      </c>
      <c r="E101" s="7" t="s">
        <v>116</v>
      </c>
      <c r="H101" s="5"/>
      <c r="I101" s="5"/>
    </row>
    <row r="102" spans="1:9">
      <c r="A102">
        <v>101</v>
      </c>
      <c r="B102" s="10"/>
      <c r="C102" s="10"/>
      <c r="D102" s="39" t="str">
        <f t="shared" ref="D102:D124" si="6">B102&amp;" "&amp;LEFT(C102,2)&amp;"."</f>
        <v xml:space="preserve"> .</v>
      </c>
      <c r="H102" s="10"/>
      <c r="I102" s="10"/>
    </row>
    <row r="103" spans="1:9">
      <c r="A103">
        <v>102</v>
      </c>
      <c r="B103" s="10"/>
      <c r="C103" s="10"/>
      <c r="D103" s="39" t="str">
        <f t="shared" si="6"/>
        <v xml:space="preserve"> .</v>
      </c>
      <c r="H103" s="10"/>
      <c r="I103" s="10"/>
    </row>
    <row r="104" spans="1:9">
      <c r="A104">
        <v>103</v>
      </c>
      <c r="B104" s="10"/>
      <c r="C104" s="10"/>
      <c r="D104" s="39" t="str">
        <f t="shared" si="6"/>
        <v xml:space="preserve"> .</v>
      </c>
      <c r="H104" s="10"/>
      <c r="I104" s="10"/>
    </row>
    <row r="105" spans="1:9">
      <c r="A105">
        <v>104</v>
      </c>
      <c r="B105" s="10"/>
      <c r="C105" s="10"/>
      <c r="D105" s="39" t="str">
        <f t="shared" si="6"/>
        <v xml:space="preserve"> .</v>
      </c>
      <c r="H105" s="10"/>
      <c r="I105" s="10"/>
    </row>
    <row r="106" spans="1:9">
      <c r="A106">
        <v>105</v>
      </c>
      <c r="B106" s="10"/>
      <c r="C106" s="10"/>
      <c r="D106" s="39" t="str">
        <f t="shared" si="6"/>
        <v xml:space="preserve"> .</v>
      </c>
      <c r="H106" s="10"/>
      <c r="I106" s="10"/>
    </row>
    <row r="107" spans="1:9">
      <c r="A107">
        <v>106</v>
      </c>
      <c r="B107" s="10"/>
      <c r="C107" s="10"/>
      <c r="D107" s="39" t="str">
        <f t="shared" si="6"/>
        <v xml:space="preserve"> .</v>
      </c>
      <c r="H107" s="10"/>
      <c r="I107" s="10"/>
    </row>
    <row r="108" spans="1:9">
      <c r="A108">
        <v>107</v>
      </c>
      <c r="B108" s="10"/>
      <c r="C108" s="10"/>
      <c r="D108" s="39" t="str">
        <f t="shared" si="6"/>
        <v xml:space="preserve"> .</v>
      </c>
      <c r="H108" s="10"/>
      <c r="I108" s="10"/>
    </row>
    <row r="109" spans="1:9">
      <c r="A109">
        <v>108</v>
      </c>
      <c r="B109" s="10"/>
      <c r="C109" s="10"/>
      <c r="D109" s="39" t="str">
        <f t="shared" si="6"/>
        <v xml:space="preserve"> .</v>
      </c>
      <c r="H109" s="10"/>
      <c r="I109" s="10"/>
    </row>
    <row r="110" spans="1:9">
      <c r="A110">
        <v>109</v>
      </c>
      <c r="B110" s="10"/>
      <c r="C110" s="10"/>
      <c r="D110" s="39" t="str">
        <f t="shared" si="6"/>
        <v xml:space="preserve"> .</v>
      </c>
      <c r="H110" s="10"/>
      <c r="I110" s="10"/>
    </row>
    <row r="111" spans="1:9">
      <c r="A111">
        <v>110</v>
      </c>
      <c r="B111" s="5"/>
      <c r="C111" s="5"/>
      <c r="D111" s="39" t="str">
        <f t="shared" si="6"/>
        <v xml:space="preserve"> .</v>
      </c>
      <c r="H111" s="10"/>
      <c r="I111" s="10"/>
    </row>
    <row r="112" spans="1:9">
      <c r="A112">
        <v>111</v>
      </c>
      <c r="B112" s="5"/>
      <c r="C112" s="5"/>
      <c r="D112" s="39" t="str">
        <f t="shared" si="6"/>
        <v xml:space="preserve"> .</v>
      </c>
      <c r="H112" s="5"/>
      <c r="I112" s="5"/>
    </row>
    <row r="113" spans="1:9">
      <c r="A113">
        <v>112</v>
      </c>
      <c r="B113" s="5"/>
      <c r="C113" s="5"/>
      <c r="D113" s="39" t="str">
        <f t="shared" si="6"/>
        <v xml:space="preserve"> .</v>
      </c>
      <c r="H113" s="5"/>
      <c r="I113" s="5"/>
    </row>
    <row r="114" spans="1:9">
      <c r="A114">
        <v>113</v>
      </c>
      <c r="B114" s="5"/>
      <c r="C114" s="5"/>
      <c r="D114" s="39" t="str">
        <f t="shared" si="6"/>
        <v xml:space="preserve"> .</v>
      </c>
      <c r="H114" s="5"/>
      <c r="I114" s="5"/>
    </row>
    <row r="115" spans="1:9">
      <c r="A115">
        <v>114</v>
      </c>
      <c r="B115" s="5"/>
      <c r="C115" s="5"/>
      <c r="D115" s="39" t="str">
        <f t="shared" si="6"/>
        <v xml:space="preserve"> .</v>
      </c>
      <c r="H115" s="5"/>
      <c r="I115" s="5"/>
    </row>
    <row r="116" spans="1:9">
      <c r="A116">
        <v>115</v>
      </c>
      <c r="B116" s="5"/>
      <c r="C116" s="5"/>
      <c r="D116" s="39" t="str">
        <f t="shared" si="6"/>
        <v xml:space="preserve"> .</v>
      </c>
      <c r="H116" s="5"/>
      <c r="I116" s="5"/>
    </row>
    <row r="117" spans="1:9">
      <c r="A117">
        <v>116</v>
      </c>
      <c r="B117" s="5"/>
      <c r="C117" s="5"/>
      <c r="D117" s="39" t="str">
        <f t="shared" si="6"/>
        <v xml:space="preserve"> .</v>
      </c>
      <c r="H117" s="5"/>
      <c r="I117" s="5"/>
    </row>
    <row r="118" spans="1:9">
      <c r="A118">
        <v>117</v>
      </c>
      <c r="B118" s="5"/>
      <c r="C118" s="5"/>
      <c r="D118" s="39" t="str">
        <f t="shared" si="6"/>
        <v xml:space="preserve"> .</v>
      </c>
      <c r="H118" s="5"/>
      <c r="I118" s="5"/>
    </row>
    <row r="119" spans="1:9">
      <c r="A119">
        <v>118</v>
      </c>
      <c r="B119" s="5"/>
      <c r="C119" s="5"/>
      <c r="D119" s="39" t="str">
        <f t="shared" si="6"/>
        <v xml:space="preserve"> .</v>
      </c>
      <c r="H119" s="5"/>
      <c r="I119" s="5"/>
    </row>
    <row r="120" spans="1:9">
      <c r="A120">
        <v>119</v>
      </c>
      <c r="B120" s="5"/>
      <c r="C120" s="5"/>
      <c r="D120" s="39" t="str">
        <f t="shared" si="6"/>
        <v xml:space="preserve"> .</v>
      </c>
      <c r="H120" s="5"/>
      <c r="I120" s="5"/>
    </row>
    <row r="121" spans="1:9">
      <c r="A121">
        <v>120</v>
      </c>
      <c r="B121" s="4"/>
      <c r="C121" s="4"/>
      <c r="D121" s="39" t="str">
        <f t="shared" si="6"/>
        <v xml:space="preserve"> .</v>
      </c>
      <c r="H121" s="5"/>
      <c r="I121" s="5"/>
    </row>
    <row r="122" spans="1:9">
      <c r="A122">
        <v>121</v>
      </c>
      <c r="B122" s="4"/>
      <c r="C122" s="4"/>
      <c r="D122" s="39" t="str">
        <f t="shared" si="6"/>
        <v xml:space="preserve"> .</v>
      </c>
      <c r="H122" s="4"/>
      <c r="I122" s="4"/>
    </row>
    <row r="123" spans="1:9">
      <c r="A123">
        <v>122</v>
      </c>
      <c r="B123" s="4"/>
      <c r="C123" s="4"/>
      <c r="D123" s="39" t="str">
        <f t="shared" si="6"/>
        <v xml:space="preserve"> .</v>
      </c>
      <c r="H123" s="4"/>
      <c r="I123" s="4"/>
    </row>
    <row r="124" spans="1:9">
      <c r="A124">
        <v>123</v>
      </c>
      <c r="B124" s="4"/>
      <c r="C124" s="4"/>
      <c r="D124" s="39" t="str">
        <f t="shared" si="6"/>
        <v xml:space="preserve"> .</v>
      </c>
      <c r="H124" s="4"/>
      <c r="I124" s="4"/>
    </row>
    <row r="125" spans="1:9">
      <c r="A125">
        <v>124</v>
      </c>
      <c r="B125" s="4"/>
      <c r="C125" s="4"/>
      <c r="D125" s="49"/>
      <c r="H125" s="4"/>
      <c r="I125" s="4"/>
    </row>
    <row r="126" spans="1:9">
      <c r="A126">
        <v>125</v>
      </c>
      <c r="B126" s="4"/>
      <c r="C126" s="4"/>
      <c r="D126" s="49"/>
      <c r="H126" s="4"/>
      <c r="I126" s="4"/>
    </row>
    <row r="127" spans="1:9">
      <c r="A127">
        <v>126</v>
      </c>
      <c r="B127" s="4"/>
      <c r="C127" s="4"/>
      <c r="D127" s="49"/>
      <c r="H127" s="4"/>
      <c r="I127" s="4"/>
    </row>
    <row r="128" spans="1:9">
      <c r="A128">
        <v>127</v>
      </c>
      <c r="B128" s="4"/>
      <c r="C128" s="4"/>
      <c r="D128" s="49"/>
      <c r="H128" s="4"/>
      <c r="I128" s="4"/>
    </row>
    <row r="129" spans="1:9">
      <c r="A129">
        <v>128</v>
      </c>
      <c r="B129" s="4"/>
      <c r="C129" s="4"/>
      <c r="D129" s="49"/>
      <c r="H129" s="4"/>
      <c r="I129" s="4"/>
    </row>
    <row r="130" spans="1:9">
      <c r="A130">
        <v>129</v>
      </c>
      <c r="B130" s="4"/>
      <c r="C130" s="4"/>
      <c r="D130" s="49"/>
      <c r="H130" s="4"/>
      <c r="I130" s="4"/>
    </row>
    <row r="131" spans="1:9">
      <c r="A131">
        <v>130</v>
      </c>
      <c r="H131" s="4"/>
      <c r="I131" s="4"/>
    </row>
    <row r="132" spans="1:9">
      <c r="A132">
        <v>131</v>
      </c>
    </row>
    <row r="133" spans="1:9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E14" sqref="E14"/>
    </sheetView>
  </sheetViews>
  <sheetFormatPr defaultRowHeight="15"/>
  <cols>
    <col min="1" max="1" width="4.140625" customWidth="1"/>
    <col min="2" max="2" width="20" customWidth="1"/>
  </cols>
  <sheetData>
    <row r="1" spans="1:2">
      <c r="A1" s="57" t="s">
        <v>73</v>
      </c>
      <c r="B1" s="59" t="s">
        <v>74</v>
      </c>
    </row>
    <row r="2" spans="1:2">
      <c r="A2" s="56">
        <v>1</v>
      </c>
      <c r="B2" s="60" t="s">
        <v>8</v>
      </c>
    </row>
    <row r="3" spans="1:2">
      <c r="A3" s="56">
        <v>2</v>
      </c>
      <c r="B3" s="60" t="s">
        <v>75</v>
      </c>
    </row>
    <row r="4" spans="1:2">
      <c r="A4" s="56">
        <v>3</v>
      </c>
      <c r="B4" s="60" t="s">
        <v>114</v>
      </c>
    </row>
    <row r="5" spans="1:2">
      <c r="A5" s="56">
        <v>4</v>
      </c>
      <c r="B5" s="60" t="s">
        <v>10</v>
      </c>
    </row>
    <row r="6" spans="1:2">
      <c r="A6" s="56">
        <v>5</v>
      </c>
      <c r="B6" s="60" t="s">
        <v>115</v>
      </c>
    </row>
    <row r="7" spans="1:2">
      <c r="A7" s="56">
        <v>6</v>
      </c>
      <c r="B7" s="60" t="s">
        <v>9</v>
      </c>
    </row>
    <row r="8" spans="1:2">
      <c r="A8" s="56">
        <v>7</v>
      </c>
      <c r="B8" s="60" t="s">
        <v>12</v>
      </c>
    </row>
    <row r="9" spans="1:2">
      <c r="A9" s="56">
        <v>8</v>
      </c>
      <c r="B9" s="60" t="s">
        <v>90</v>
      </c>
    </row>
    <row r="10" spans="1:2">
      <c r="A10" s="56">
        <v>9</v>
      </c>
      <c r="B10" s="60" t="s">
        <v>116</v>
      </c>
    </row>
    <row r="11" spans="1:2">
      <c r="A11" s="56">
        <v>10</v>
      </c>
      <c r="B11" s="60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Windows User</cp:lastModifiedBy>
  <cp:lastPrinted>2012-06-27T17:34:16Z</cp:lastPrinted>
  <dcterms:created xsi:type="dcterms:W3CDTF">2009-11-23T21:32:10Z</dcterms:created>
  <dcterms:modified xsi:type="dcterms:W3CDTF">2014-11-30T19:30:55Z</dcterms:modified>
</cp:coreProperties>
</file>